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8550" activeTab="0"/>
  </bookViews>
  <sheets>
    <sheet name="金種表" sheetId="1" r:id="rId1"/>
  </sheets>
  <definedNames>
    <definedName name="zei1">'金種表'!#REF!</definedName>
    <definedName name="その他A">'金種表'!$D$1:$K$1</definedName>
    <definedName name="印刷給与">'金種表'!$A$1:$L$14</definedName>
    <definedName name="給与月">'金種表'!#REF!</definedName>
    <definedName name="支給月">'金種表'!#REF!</definedName>
    <definedName name="税額A">'金種表'!#REF!</definedName>
    <definedName name="税額B">'金種表'!#REF!</definedName>
    <definedName name="超過勤務">'金種表'!#REF!</definedName>
    <definedName name="転記給与範囲">'金種表'!$D$1:$L$3</definedName>
    <definedName name="年月日">'金種表'!#REF!</definedName>
    <definedName name="保険料A">'金種表'!#REF!</definedName>
    <definedName name="保険料B">'金種表'!#REF!</definedName>
  </definedNames>
  <calcPr fullCalcOnLoad="1"/>
</workbook>
</file>

<file path=xl/sharedStrings.xml><?xml version="1.0" encoding="utf-8"?>
<sst xmlns="http://schemas.openxmlformats.org/spreadsheetml/2006/main" count="82" uniqueCount="51">
  <si>
    <t>合計</t>
  </si>
  <si>
    <t>金種別 １０,０００円</t>
  </si>
  <si>
    <t>金種別 　５,０００円</t>
  </si>
  <si>
    <t>金種別　 １,０００円</t>
  </si>
  <si>
    <t>金種別　　　５００円</t>
  </si>
  <si>
    <t>金種別　　　１００円</t>
  </si>
  <si>
    <t>金種別　　　  ５０円</t>
  </si>
  <si>
    <t>金種別　　　  １０円</t>
  </si>
  <si>
    <t>金種別　　　    ５円</t>
  </si>
  <si>
    <t>金種別　　　    １円</t>
  </si>
  <si>
    <t>金額</t>
  </si>
  <si>
    <t>合計</t>
  </si>
  <si>
    <t xml:space="preserve">両替枚数 手数料金額 </t>
  </si>
  <si>
    <t>◆  『金種をご指定されるご預金の払戻し』は有料とさせていただきます。</t>
  </si>
  <si>
    <t xml:space="preserve">ただし、法人・個人事業主様の給与・賞与のご預金払戻しは無料となります。 </t>
  </si>
  <si>
    <r>
      <t>両替</t>
    </r>
    <r>
      <rPr>
        <sz val="11"/>
        <rFont val="明朝"/>
        <family val="1"/>
      </rPr>
      <t>枚数</t>
    </r>
  </si>
  <si>
    <r>
      <t>手数料</t>
    </r>
    <r>
      <rPr>
        <sz val="11"/>
        <rFont val="明朝"/>
        <family val="1"/>
      </rPr>
      <t>金額</t>
    </r>
  </si>
  <si>
    <t>1～49枚</t>
  </si>
  <si>
    <t>無料</t>
  </si>
  <si>
    <t>50～200枚</t>
  </si>
  <si>
    <t>105円</t>
  </si>
  <si>
    <t>201～300枚</t>
  </si>
  <si>
    <t>210円</t>
  </si>
  <si>
    <t>301～400枚</t>
  </si>
  <si>
    <t>315円</t>
  </si>
  <si>
    <t>401～500枚</t>
  </si>
  <si>
    <t>420円</t>
  </si>
  <si>
    <t>501～600枚</t>
  </si>
  <si>
    <t>525円</t>
  </si>
  <si>
    <t>601～700枚</t>
  </si>
  <si>
    <t>630円</t>
  </si>
  <si>
    <t>701～800枚</t>
  </si>
  <si>
    <t>735円</t>
  </si>
  <si>
    <t>801～900枚</t>
  </si>
  <si>
    <t>840円</t>
  </si>
  <si>
    <t>945円</t>
  </si>
  <si>
    <t>1001枚以上</t>
  </si>
  <si>
    <t>1,050円</t>
  </si>
  <si>
    <t>両替手数料</t>
  </si>
  <si>
    <t>枚数</t>
  </si>
  <si>
    <t>円</t>
  </si>
  <si>
    <t>※1  お取扱枚数は、お客様の「ご持参いただいた紙幣・硬貨の合計枚数」と</t>
  </si>
  <si>
    <t>　させていただきます。</t>
  </si>
  <si>
    <t>　「両替後お受取りになる紙幣・硬貨の合計枚数」のいずれか多い方の枚数と</t>
  </si>
  <si>
    <t>※2  （1）汚損した現金の同一金種との交換、（2）記念硬貨との交換、</t>
  </si>
  <si>
    <t>　（3）同一金種の新券への交換は、引き続き無料となります。</t>
  </si>
  <si>
    <t>901～1000</t>
  </si>
  <si>
    <t>窓口での現金によるご預金の払戻しに際しまして金種をご指定される場合、</t>
  </si>
  <si>
    <t>　万円券を除くご指定の支払枚数に応じて窓口での両替と同額の手数料を</t>
  </si>
  <si>
    <t>　適用させていただきます。</t>
  </si>
  <si>
    <t>枚</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</si>
</sst>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月&quot;;;;"/>
    <numFmt numFmtId="178" formatCode="0_);[Red]\(0\)"/>
    <numFmt numFmtId="179" formatCode="0.00000"/>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00"/>
    <numFmt numFmtId="205" formatCode="0.0"/>
    <numFmt numFmtId="206" formatCode="0.0000"/>
    <numFmt numFmtId="207" formatCode="&quot;Yes&quot;;&quot;Yes&quot;;&quot;No&quot;"/>
    <numFmt numFmtId="208" formatCode="&quot;True&quot;;&quot;True&quot;;&quot;False&quot;"/>
    <numFmt numFmtId="209" formatCode="&quot;On&quot;;&quot;On&quot;;&quot;Off&quot;"/>
    <numFmt numFmtId="210" formatCode="[$€-2]\ #,##0.00_);[Red]\([$€-2]\ #,##0.00\)"/>
  </numFmts>
  <fonts count="7">
    <font>
      <sz val="11"/>
      <name val="明朝"/>
      <family val="1"/>
    </font>
    <font>
      <b/>
      <sz val="11"/>
      <name val="明朝"/>
      <family val="1"/>
    </font>
    <font>
      <i/>
      <sz val="11"/>
      <name val="明朝"/>
      <family val="1"/>
    </font>
    <font>
      <b/>
      <i/>
      <sz val="11"/>
      <name val="明朝"/>
      <family val="1"/>
    </font>
    <font>
      <sz val="11"/>
      <name val="ＭＳ Ｐゴシック"/>
      <family val="3"/>
    </font>
    <font>
      <sz val="6"/>
      <name val="ＭＳ Ｐ明朝"/>
      <family val="1"/>
    </font>
    <font>
      <b/>
      <sz val="11"/>
      <color indexed="8"/>
      <name val="明朝"/>
      <family val="1"/>
    </font>
  </fonts>
  <fills count="5">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13"/>
        <bgColor indexed="64"/>
      </patternFill>
    </fill>
  </fills>
  <borders count="5">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xf>
    <xf numFmtId="0" fontId="4" fillId="0" borderId="0" xfId="0" applyFont="1" applyAlignment="1" applyProtection="1">
      <alignment/>
      <protection/>
    </xf>
    <xf numFmtId="0" fontId="4" fillId="0" borderId="0" xfId="0" applyFont="1" applyAlignment="1">
      <alignment/>
    </xf>
    <xf numFmtId="0" fontId="4" fillId="0" borderId="0" xfId="0" applyNumberFormat="1" applyFont="1" applyAlignment="1" applyProtection="1">
      <alignment/>
      <protection/>
    </xf>
    <xf numFmtId="0" fontId="4" fillId="0" borderId="1" xfId="0" applyFont="1" applyFill="1" applyBorder="1" applyAlignment="1" applyProtection="1">
      <alignment/>
      <protection/>
    </xf>
    <xf numFmtId="0" fontId="4" fillId="0" borderId="2" xfId="0" applyFont="1" applyFill="1" applyBorder="1" applyAlignment="1" applyProtection="1">
      <alignment/>
      <protection/>
    </xf>
    <xf numFmtId="38" fontId="4" fillId="0" borderId="3" xfId="0" applyNumberFormat="1" applyFont="1" applyFill="1" applyBorder="1" applyAlignment="1" applyProtection="1">
      <alignment/>
      <protection/>
    </xf>
    <xf numFmtId="0" fontId="4" fillId="0" borderId="0" xfId="0" applyFont="1" applyFill="1" applyAlignment="1" applyProtection="1">
      <alignment/>
      <protection/>
    </xf>
    <xf numFmtId="38" fontId="4" fillId="0" borderId="3" xfId="16" applyFont="1" applyFill="1" applyBorder="1" applyAlignment="1" applyProtection="1">
      <alignment/>
      <protection/>
    </xf>
    <xf numFmtId="0" fontId="4" fillId="0" borderId="2" xfId="0" applyFont="1" applyFill="1" applyBorder="1" applyAlignment="1" applyProtection="1">
      <alignment horizontal="left"/>
      <protection/>
    </xf>
    <xf numFmtId="38" fontId="4" fillId="0" borderId="2" xfId="16" applyFont="1" applyBorder="1" applyAlignment="1">
      <alignment/>
    </xf>
    <xf numFmtId="38" fontId="4" fillId="0" borderId="3" xfId="16" applyFont="1" applyBorder="1" applyAlignment="1">
      <alignment/>
    </xf>
    <xf numFmtId="38" fontId="4" fillId="0" borderId="3" xfId="16" applyFont="1" applyBorder="1" applyAlignment="1" quotePrefix="1">
      <alignment/>
    </xf>
    <xf numFmtId="38" fontId="4" fillId="0" borderId="0" xfId="16" applyFont="1" applyAlignment="1" applyProtection="1">
      <alignment/>
      <protection/>
    </xf>
    <xf numFmtId="38" fontId="4" fillId="0" borderId="1" xfId="16" applyFont="1" applyFill="1" applyBorder="1" applyAlignment="1" applyProtection="1">
      <alignment/>
      <protection/>
    </xf>
    <xf numFmtId="38" fontId="4" fillId="0" borderId="2" xfId="16" applyFont="1" applyFill="1" applyBorder="1" applyAlignment="1" applyProtection="1">
      <alignment/>
      <protection/>
    </xf>
    <xf numFmtId="0" fontId="4" fillId="0" borderId="0" xfId="0" applyNumberFormat="1" applyFont="1" applyFill="1" applyAlignment="1" applyProtection="1">
      <alignment/>
      <protection/>
    </xf>
    <xf numFmtId="0" fontId="6" fillId="2" borderId="4" xfId="0" applyNumberFormat="1" applyFont="1" applyFill="1" applyBorder="1" applyAlignment="1">
      <alignment horizontal="center" wrapText="1"/>
    </xf>
    <xf numFmtId="0" fontId="6" fillId="3" borderId="4" xfId="0" applyNumberFormat="1" applyFont="1" applyFill="1" applyBorder="1" applyAlignment="1">
      <alignment horizontal="center" wrapText="1"/>
    </xf>
    <xf numFmtId="0" fontId="0" fillId="0" borderId="4" xfId="0" applyNumberFormat="1" applyBorder="1" applyAlignment="1">
      <alignment horizontal="center" wrapText="1"/>
    </xf>
    <xf numFmtId="38" fontId="4" fillId="4" borderId="3" xfId="16" applyFont="1" applyFill="1" applyBorder="1" applyAlignment="1" applyProtection="1">
      <alignment/>
      <protection locked="0"/>
    </xf>
    <xf numFmtId="0" fontId="4" fillId="0" borderId="3" xfId="0" applyFont="1" applyFill="1" applyBorder="1" applyAlignment="1" applyProtection="1">
      <alignment/>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AT44"/>
  <sheetViews>
    <sheetView tabSelected="1" workbookViewId="0" topLeftCell="A1">
      <selection activeCell="A1" sqref="A1"/>
    </sheetView>
  </sheetViews>
  <sheetFormatPr defaultColWidth="8.796875" defaultRowHeight="14.25"/>
  <cols>
    <col min="1" max="2" width="2.8984375" style="1" customWidth="1"/>
    <col min="3" max="3" width="19.59765625" style="1" customWidth="1"/>
    <col min="4" max="11" width="10.59765625" style="1" customWidth="1"/>
    <col min="12" max="12" width="13" style="1" customWidth="1"/>
    <col min="13" max="16384" width="9" style="1" customWidth="1"/>
  </cols>
  <sheetData>
    <row r="1" spans="1:46" ht="13.5">
      <c r="A1"/>
      <c r="B1"/>
      <c r="C1"/>
      <c r="D1"/>
      <c r="E1"/>
      <c r="F1"/>
      <c r="G1"/>
      <c r="H1"/>
      <c r="I1"/>
      <c r="J1"/>
      <c r="K1"/>
      <c r="L1"/>
      <c r="M1"/>
      <c r="N1"/>
      <c r="O1"/>
      <c r="P1"/>
      <c r="Q1"/>
      <c r="R1"/>
      <c r="S1"/>
      <c r="T1"/>
      <c r="U1"/>
      <c r="V1" s="2"/>
      <c r="W1" s="2"/>
      <c r="X1" s="2"/>
      <c r="Y1" s="2"/>
      <c r="Z1" s="2"/>
      <c r="AA1" s="2"/>
      <c r="AB1" s="2"/>
      <c r="AC1" s="2"/>
      <c r="AD1" s="2"/>
      <c r="AE1" s="2"/>
      <c r="AF1" s="2"/>
      <c r="AG1" s="2"/>
      <c r="AH1" s="2"/>
      <c r="AI1" s="2"/>
      <c r="AJ1" s="2"/>
      <c r="AK1" s="2"/>
      <c r="AL1" s="2"/>
      <c r="AM1" s="2"/>
      <c r="AN1" s="2"/>
      <c r="AO1" s="2"/>
      <c r="AP1" s="2"/>
      <c r="AQ1" s="2"/>
      <c r="AR1" s="2"/>
      <c r="AS1" s="2"/>
      <c r="AT1" s="2"/>
    </row>
    <row r="2" spans="1:46" ht="13.5">
      <c r="A2"/>
      <c r="B2"/>
      <c r="C2"/>
      <c r="D2">
        <v>1</v>
      </c>
      <c r="E2">
        <v>2</v>
      </c>
      <c r="F2">
        <v>3</v>
      </c>
      <c r="G2">
        <v>4</v>
      </c>
      <c r="H2">
        <v>5</v>
      </c>
      <c r="I2">
        <v>6</v>
      </c>
      <c r="J2">
        <v>7</v>
      </c>
      <c r="K2">
        <v>8</v>
      </c>
      <c r="L2" t="s">
        <v>11</v>
      </c>
      <c r="M2" t="s">
        <v>38</v>
      </c>
      <c r="N2"/>
      <c r="O2"/>
      <c r="P2"/>
      <c r="Q2"/>
      <c r="R2"/>
      <c r="S2"/>
      <c r="T2"/>
      <c r="U2"/>
      <c r="V2" s="2"/>
      <c r="W2" s="2"/>
      <c r="X2" s="2"/>
      <c r="Y2" s="2"/>
      <c r="Z2" s="2"/>
      <c r="AA2" s="2"/>
      <c r="AB2" s="2"/>
      <c r="AC2" s="2"/>
      <c r="AD2" s="2"/>
      <c r="AE2" s="2"/>
      <c r="AF2" s="2"/>
      <c r="AG2" s="2"/>
      <c r="AH2" s="2"/>
      <c r="AI2" s="2"/>
      <c r="AJ2" s="2"/>
      <c r="AK2" s="2"/>
      <c r="AL2" s="2"/>
      <c r="AM2" s="2"/>
      <c r="AN2" s="2"/>
      <c r="AO2" s="2"/>
      <c r="AP2" s="2"/>
      <c r="AQ2" s="2"/>
      <c r="AR2" s="2"/>
      <c r="AS2" s="2"/>
      <c r="AT2" s="2"/>
    </row>
    <row r="3" spans="2:46" ht="19.5" customHeight="1">
      <c r="B3" s="4"/>
      <c r="C3" s="9" t="s">
        <v>10</v>
      </c>
      <c r="D3" s="20">
        <v>9999999</v>
      </c>
      <c r="E3" s="20">
        <v>9999999</v>
      </c>
      <c r="F3" s="20">
        <v>9999999</v>
      </c>
      <c r="G3" s="20">
        <v>9999999</v>
      </c>
      <c r="H3" s="20">
        <v>9999999</v>
      </c>
      <c r="I3" s="20">
        <v>9999999</v>
      </c>
      <c r="J3" s="20">
        <v>9999999</v>
      </c>
      <c r="K3" s="20">
        <v>9999999</v>
      </c>
      <c r="L3" s="6">
        <f>SUM(D3:K3)</f>
        <v>79999992</v>
      </c>
      <c r="M3" s="6">
        <f>IF(M14=0,0,VLOOKUP(M14,$F$32:$G$43,2))</f>
        <v>105</v>
      </c>
      <c r="N3" s="7" t="s">
        <v>40</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2:14" ht="19.5" customHeight="1">
      <c r="B4" s="7"/>
      <c r="C4" s="7"/>
      <c r="D4" s="7"/>
      <c r="E4" s="7"/>
      <c r="F4" s="7"/>
      <c r="G4" s="7"/>
      <c r="H4" s="7"/>
      <c r="I4" s="7"/>
      <c r="J4" s="7"/>
      <c r="K4" s="7"/>
      <c r="L4" s="7"/>
      <c r="M4" s="7"/>
      <c r="N4" s="7"/>
    </row>
    <row r="5" spans="2:14" ht="13.5">
      <c r="B5" s="4"/>
      <c r="C5" s="5" t="s">
        <v>1</v>
      </c>
      <c r="D5" s="6">
        <f>D3-MOD(D3,10000)</f>
        <v>9990000</v>
      </c>
      <c r="E5" s="6">
        <f aca="true" t="shared" si="0" ref="E5:K5">E3-MOD(E3,10000)</f>
        <v>9990000</v>
      </c>
      <c r="F5" s="6">
        <f t="shared" si="0"/>
        <v>9990000</v>
      </c>
      <c r="G5" s="6">
        <f t="shared" si="0"/>
        <v>9990000</v>
      </c>
      <c r="H5" s="6">
        <f t="shared" si="0"/>
        <v>9990000</v>
      </c>
      <c r="I5" s="6">
        <f t="shared" si="0"/>
        <v>9990000</v>
      </c>
      <c r="J5" s="6">
        <f t="shared" si="0"/>
        <v>9990000</v>
      </c>
      <c r="K5" s="6">
        <f t="shared" si="0"/>
        <v>9990000</v>
      </c>
      <c r="L5" s="6">
        <f>SUM(D5:K5)</f>
        <v>79920000</v>
      </c>
      <c r="M5" s="21"/>
      <c r="N5" s="7" t="s">
        <v>39</v>
      </c>
    </row>
    <row r="6" spans="2:14" ht="13.5">
      <c r="B6" s="4"/>
      <c r="C6" s="5" t="s">
        <v>2</v>
      </c>
      <c r="D6" s="6">
        <f aca="true" t="shared" si="1" ref="D6:K6">(D3-D5)-MOD(D3-D5,5000)</f>
        <v>5000</v>
      </c>
      <c r="E6" s="6">
        <f t="shared" si="1"/>
        <v>5000</v>
      </c>
      <c r="F6" s="6">
        <f t="shared" si="1"/>
        <v>5000</v>
      </c>
      <c r="G6" s="6">
        <f t="shared" si="1"/>
        <v>5000</v>
      </c>
      <c r="H6" s="6">
        <f t="shared" si="1"/>
        <v>5000</v>
      </c>
      <c r="I6" s="6">
        <f t="shared" si="1"/>
        <v>5000</v>
      </c>
      <c r="J6" s="6">
        <f t="shared" si="1"/>
        <v>5000</v>
      </c>
      <c r="K6" s="6">
        <f t="shared" si="1"/>
        <v>5000</v>
      </c>
      <c r="L6" s="6">
        <f aca="true" t="shared" si="2" ref="L6:L13">SUM(D6:K6)</f>
        <v>40000</v>
      </c>
      <c r="M6" s="21">
        <f>L6/5000</f>
        <v>8</v>
      </c>
      <c r="N6" s="7" t="s">
        <v>50</v>
      </c>
    </row>
    <row r="7" spans="2:14" ht="13.5">
      <c r="B7" s="4"/>
      <c r="C7" s="5" t="s">
        <v>3</v>
      </c>
      <c r="D7" s="6">
        <f aca="true" t="shared" si="3" ref="D7:K7">(D3-D5-D6)-MOD(D3-D5-D6,1000)</f>
        <v>4000</v>
      </c>
      <c r="E7" s="6">
        <f t="shared" si="3"/>
        <v>4000</v>
      </c>
      <c r="F7" s="6">
        <f t="shared" si="3"/>
        <v>4000</v>
      </c>
      <c r="G7" s="6">
        <f t="shared" si="3"/>
        <v>4000</v>
      </c>
      <c r="H7" s="6">
        <f t="shared" si="3"/>
        <v>4000</v>
      </c>
      <c r="I7" s="6">
        <f t="shared" si="3"/>
        <v>4000</v>
      </c>
      <c r="J7" s="6">
        <f t="shared" si="3"/>
        <v>4000</v>
      </c>
      <c r="K7" s="6">
        <f t="shared" si="3"/>
        <v>4000</v>
      </c>
      <c r="L7" s="6">
        <f t="shared" si="2"/>
        <v>32000</v>
      </c>
      <c r="M7" s="21">
        <f>L7/1000</f>
        <v>32</v>
      </c>
      <c r="N7" s="7" t="s">
        <v>50</v>
      </c>
    </row>
    <row r="8" spans="2:14" ht="13.5">
      <c r="B8" s="4"/>
      <c r="C8" s="10" t="s">
        <v>4</v>
      </c>
      <c r="D8" s="11">
        <f aca="true" t="shared" si="4" ref="D8:K8">(D3-D5-D6-D7)-MOD(D3-D5-D6-D7,500)</f>
        <v>500</v>
      </c>
      <c r="E8" s="11">
        <f t="shared" si="4"/>
        <v>500</v>
      </c>
      <c r="F8" s="11">
        <f t="shared" si="4"/>
        <v>500</v>
      </c>
      <c r="G8" s="11">
        <f t="shared" si="4"/>
        <v>500</v>
      </c>
      <c r="H8" s="11">
        <f t="shared" si="4"/>
        <v>500</v>
      </c>
      <c r="I8" s="11">
        <f t="shared" si="4"/>
        <v>500</v>
      </c>
      <c r="J8" s="11">
        <f t="shared" si="4"/>
        <v>500</v>
      </c>
      <c r="K8" s="11">
        <f t="shared" si="4"/>
        <v>500</v>
      </c>
      <c r="L8" s="6">
        <f t="shared" si="2"/>
        <v>4000</v>
      </c>
      <c r="M8" s="21">
        <f>L8/500</f>
        <v>8</v>
      </c>
      <c r="N8" s="7" t="s">
        <v>50</v>
      </c>
    </row>
    <row r="9" spans="2:14" ht="13.5">
      <c r="B9" s="4"/>
      <c r="C9" s="10" t="s">
        <v>5</v>
      </c>
      <c r="D9" s="11">
        <f aca="true" t="shared" si="5" ref="D9:K9">(D3-D5-D6-D7-D8)-MOD(D3-D5-D6-D7-D8,100)</f>
        <v>400</v>
      </c>
      <c r="E9" s="11">
        <f t="shared" si="5"/>
        <v>400</v>
      </c>
      <c r="F9" s="11">
        <f t="shared" si="5"/>
        <v>400</v>
      </c>
      <c r="G9" s="11">
        <f t="shared" si="5"/>
        <v>400</v>
      </c>
      <c r="H9" s="11">
        <f t="shared" si="5"/>
        <v>400</v>
      </c>
      <c r="I9" s="11">
        <f t="shared" si="5"/>
        <v>400</v>
      </c>
      <c r="J9" s="11">
        <f t="shared" si="5"/>
        <v>400</v>
      </c>
      <c r="K9" s="11">
        <f t="shared" si="5"/>
        <v>400</v>
      </c>
      <c r="L9" s="6">
        <f t="shared" si="2"/>
        <v>3200</v>
      </c>
      <c r="M9" s="21">
        <f>L9/100</f>
        <v>32</v>
      </c>
      <c r="N9" s="7" t="s">
        <v>50</v>
      </c>
    </row>
    <row r="10" spans="2:14" ht="13.5">
      <c r="B10" s="4"/>
      <c r="C10" s="10" t="s">
        <v>6</v>
      </c>
      <c r="D10" s="11">
        <f aca="true" t="shared" si="6" ref="D10:K10">(D3-D5-D6-D7-D8-D9)-MOD(D3-D5-D6-D7-D8-D9,50)</f>
        <v>50</v>
      </c>
      <c r="E10" s="11">
        <f t="shared" si="6"/>
        <v>50</v>
      </c>
      <c r="F10" s="11">
        <f t="shared" si="6"/>
        <v>50</v>
      </c>
      <c r="G10" s="11">
        <f t="shared" si="6"/>
        <v>50</v>
      </c>
      <c r="H10" s="11">
        <f t="shared" si="6"/>
        <v>50</v>
      </c>
      <c r="I10" s="11">
        <f t="shared" si="6"/>
        <v>50</v>
      </c>
      <c r="J10" s="11">
        <f t="shared" si="6"/>
        <v>50</v>
      </c>
      <c r="K10" s="11">
        <f t="shared" si="6"/>
        <v>50</v>
      </c>
      <c r="L10" s="6">
        <f t="shared" si="2"/>
        <v>400</v>
      </c>
      <c r="M10" s="21">
        <f>L10/50</f>
        <v>8</v>
      </c>
      <c r="N10" s="7" t="s">
        <v>50</v>
      </c>
    </row>
    <row r="11" spans="2:14" ht="13.5">
      <c r="B11" s="4"/>
      <c r="C11" s="10" t="s">
        <v>7</v>
      </c>
      <c r="D11" s="12">
        <f aca="true" t="shared" si="7" ref="D11:K11">(D3-D5-D6-D7-D8-D9-D10)-MOD(D3-D5-D6-D7-D8-D9-D10,10)</f>
        <v>40</v>
      </c>
      <c r="E11" s="12">
        <f t="shared" si="7"/>
        <v>40</v>
      </c>
      <c r="F11" s="12">
        <f t="shared" si="7"/>
        <v>40</v>
      </c>
      <c r="G11" s="12">
        <f t="shared" si="7"/>
        <v>40</v>
      </c>
      <c r="H11" s="12">
        <f t="shared" si="7"/>
        <v>40</v>
      </c>
      <c r="I11" s="12">
        <f t="shared" si="7"/>
        <v>40</v>
      </c>
      <c r="J11" s="12">
        <f t="shared" si="7"/>
        <v>40</v>
      </c>
      <c r="K11" s="12">
        <f t="shared" si="7"/>
        <v>40</v>
      </c>
      <c r="L11" s="6">
        <f t="shared" si="2"/>
        <v>320</v>
      </c>
      <c r="M11" s="21">
        <f>L11/10</f>
        <v>32</v>
      </c>
      <c r="N11" s="7" t="s">
        <v>50</v>
      </c>
    </row>
    <row r="12" spans="2:14" ht="13.5">
      <c r="B12" s="4"/>
      <c r="C12" s="10" t="s">
        <v>8</v>
      </c>
      <c r="D12" s="12">
        <f aca="true" t="shared" si="8" ref="D12:K12">(D3-D5-D6-D7-D8-D9-D10-D11)-MOD(D3-D5-D6-D7-D8-D9-D10-D11,5)</f>
        <v>5</v>
      </c>
      <c r="E12" s="12">
        <f t="shared" si="8"/>
        <v>5</v>
      </c>
      <c r="F12" s="12">
        <f t="shared" si="8"/>
        <v>5</v>
      </c>
      <c r="G12" s="12">
        <f t="shared" si="8"/>
        <v>5</v>
      </c>
      <c r="H12" s="12">
        <f t="shared" si="8"/>
        <v>5</v>
      </c>
      <c r="I12" s="12">
        <f t="shared" si="8"/>
        <v>5</v>
      </c>
      <c r="J12" s="12">
        <f t="shared" si="8"/>
        <v>5</v>
      </c>
      <c r="K12" s="12">
        <f t="shared" si="8"/>
        <v>5</v>
      </c>
      <c r="L12" s="6">
        <f t="shared" si="2"/>
        <v>40</v>
      </c>
      <c r="M12" s="21">
        <f>L12/5</f>
        <v>8</v>
      </c>
      <c r="N12" s="7" t="s">
        <v>50</v>
      </c>
    </row>
    <row r="13" spans="2:14" ht="13.5">
      <c r="B13" s="4"/>
      <c r="C13" s="10" t="s">
        <v>9</v>
      </c>
      <c r="D13" s="11">
        <f aca="true" t="shared" si="9" ref="D13:K13">(D3-D5-D6-D7-D8-D9-D10-D11-D12)</f>
        <v>4</v>
      </c>
      <c r="E13" s="11">
        <f t="shared" si="9"/>
        <v>4</v>
      </c>
      <c r="F13" s="11">
        <f t="shared" si="9"/>
        <v>4</v>
      </c>
      <c r="G13" s="11">
        <f t="shared" si="9"/>
        <v>4</v>
      </c>
      <c r="H13" s="11">
        <f t="shared" si="9"/>
        <v>4</v>
      </c>
      <c r="I13" s="11">
        <f t="shared" si="9"/>
        <v>4</v>
      </c>
      <c r="J13" s="11">
        <f t="shared" si="9"/>
        <v>4</v>
      </c>
      <c r="K13" s="11">
        <f t="shared" si="9"/>
        <v>4</v>
      </c>
      <c r="L13" s="6">
        <f t="shared" si="2"/>
        <v>32</v>
      </c>
      <c r="M13" s="21">
        <f>L13/1</f>
        <v>32</v>
      </c>
      <c r="N13" s="7" t="s">
        <v>50</v>
      </c>
    </row>
    <row r="14" spans="2:14" s="13" customFormat="1" ht="13.5">
      <c r="B14" s="14"/>
      <c r="C14" s="15" t="s">
        <v>0</v>
      </c>
      <c r="D14" s="8">
        <f>SUM(D5:D13)</f>
        <v>9999999</v>
      </c>
      <c r="E14" s="8">
        <f aca="true" t="shared" si="10" ref="E14:M14">SUM(E5:E13)</f>
        <v>9999999</v>
      </c>
      <c r="F14" s="8">
        <f t="shared" si="10"/>
        <v>9999999</v>
      </c>
      <c r="G14" s="8">
        <f t="shared" si="10"/>
        <v>9999999</v>
      </c>
      <c r="H14" s="8">
        <f t="shared" si="10"/>
        <v>9999999</v>
      </c>
      <c r="I14" s="8">
        <f t="shared" si="10"/>
        <v>9999999</v>
      </c>
      <c r="J14" s="8">
        <f t="shared" si="10"/>
        <v>9999999</v>
      </c>
      <c r="K14" s="8">
        <f t="shared" si="10"/>
        <v>9999999</v>
      </c>
      <c r="L14" s="8">
        <f t="shared" si="10"/>
        <v>79999992</v>
      </c>
      <c r="M14" s="8">
        <f t="shared" si="10"/>
        <v>160</v>
      </c>
      <c r="N14" s="7" t="s">
        <v>50</v>
      </c>
    </row>
    <row r="15" spans="1:19" ht="13.5">
      <c r="A15" s="3"/>
      <c r="B15" s="16"/>
      <c r="C15" s="16"/>
      <c r="D15" s="16"/>
      <c r="E15" s="16"/>
      <c r="F15" s="16"/>
      <c r="G15" s="16"/>
      <c r="H15" s="16"/>
      <c r="I15" s="16"/>
      <c r="J15" s="16"/>
      <c r="K15" s="16"/>
      <c r="L15" s="16"/>
      <c r="M15" s="16"/>
      <c r="N15" s="16"/>
      <c r="O15" s="3"/>
      <c r="P15" s="3"/>
      <c r="Q15" s="3"/>
      <c r="R15" s="3"/>
      <c r="S15" s="3"/>
    </row>
    <row r="17" spans="2:12" ht="13.5">
      <c r="B17"/>
      <c r="C17"/>
      <c r="D17">
        <v>9</v>
      </c>
      <c r="E17">
        <v>10</v>
      </c>
      <c r="F17">
        <v>11</v>
      </c>
      <c r="G17">
        <v>12</v>
      </c>
      <c r="H17">
        <v>13</v>
      </c>
      <c r="I17">
        <v>14</v>
      </c>
      <c r="J17">
        <v>15</v>
      </c>
      <c r="K17">
        <v>16</v>
      </c>
      <c r="L17" t="s">
        <v>11</v>
      </c>
    </row>
    <row r="18" spans="2:14" ht="19.5" customHeight="1">
      <c r="B18" s="4"/>
      <c r="C18" s="9" t="s">
        <v>10</v>
      </c>
      <c r="D18" s="20">
        <v>9999999</v>
      </c>
      <c r="E18" s="20">
        <v>9999999</v>
      </c>
      <c r="F18" s="20">
        <v>9999999</v>
      </c>
      <c r="G18" s="20">
        <v>9999999</v>
      </c>
      <c r="H18" s="20">
        <v>9999999</v>
      </c>
      <c r="I18" s="20">
        <v>9999999</v>
      </c>
      <c r="J18" s="20">
        <v>9999999</v>
      </c>
      <c r="K18" s="20">
        <v>9999999</v>
      </c>
      <c r="L18" s="6">
        <f>SUM(D18:K18)+L3</f>
        <v>159999984</v>
      </c>
      <c r="M18" s="6">
        <f>IF(M29=0,0,VLOOKUP(M29,$F$32:$G$43,2))</f>
        <v>315</v>
      </c>
      <c r="N18" s="1" t="s">
        <v>40</v>
      </c>
    </row>
    <row r="19" spans="2:12" ht="19.5" customHeight="1">
      <c r="B19" s="7"/>
      <c r="C19" s="7"/>
      <c r="D19" s="7"/>
      <c r="E19" s="7"/>
      <c r="F19" s="7"/>
      <c r="G19" s="7"/>
      <c r="H19" s="7"/>
      <c r="I19" s="7"/>
      <c r="J19" s="7"/>
      <c r="K19" s="7"/>
      <c r="L19" s="7"/>
    </row>
    <row r="20" spans="2:14" ht="13.5">
      <c r="B20" s="4"/>
      <c r="C20" s="5" t="s">
        <v>1</v>
      </c>
      <c r="D20" s="6">
        <f>D18-MOD(D18,10000)</f>
        <v>9990000</v>
      </c>
      <c r="E20" s="6">
        <f aca="true" t="shared" si="11" ref="E20:K20">E18-MOD(E18,10000)</f>
        <v>9990000</v>
      </c>
      <c r="F20" s="6">
        <f t="shared" si="11"/>
        <v>9990000</v>
      </c>
      <c r="G20" s="6">
        <f t="shared" si="11"/>
        <v>9990000</v>
      </c>
      <c r="H20" s="6">
        <f t="shared" si="11"/>
        <v>9990000</v>
      </c>
      <c r="I20" s="6">
        <f t="shared" si="11"/>
        <v>9990000</v>
      </c>
      <c r="J20" s="6">
        <f t="shared" si="11"/>
        <v>9990000</v>
      </c>
      <c r="K20" s="6">
        <f t="shared" si="11"/>
        <v>9990000</v>
      </c>
      <c r="L20" s="6">
        <f aca="true" t="shared" si="12" ref="L20:L28">SUM(D20:K20)+L5</f>
        <v>159840000</v>
      </c>
      <c r="M20" s="21"/>
      <c r="N20" s="7" t="s">
        <v>39</v>
      </c>
    </row>
    <row r="21" spans="2:14" ht="13.5">
      <c r="B21" s="4"/>
      <c r="C21" s="5" t="s">
        <v>2</v>
      </c>
      <c r="D21" s="6">
        <f aca="true" t="shared" si="13" ref="D21:K21">(D18-D20)-MOD(D18-D20,5000)</f>
        <v>5000</v>
      </c>
      <c r="E21" s="6">
        <f t="shared" si="13"/>
        <v>5000</v>
      </c>
      <c r="F21" s="6">
        <f t="shared" si="13"/>
        <v>5000</v>
      </c>
      <c r="G21" s="6">
        <f t="shared" si="13"/>
        <v>5000</v>
      </c>
      <c r="H21" s="6">
        <f t="shared" si="13"/>
        <v>5000</v>
      </c>
      <c r="I21" s="6">
        <f t="shared" si="13"/>
        <v>5000</v>
      </c>
      <c r="J21" s="6">
        <f t="shared" si="13"/>
        <v>5000</v>
      </c>
      <c r="K21" s="6">
        <f t="shared" si="13"/>
        <v>5000</v>
      </c>
      <c r="L21" s="6">
        <f t="shared" si="12"/>
        <v>80000</v>
      </c>
      <c r="M21" s="21">
        <f>L21/5000</f>
        <v>16</v>
      </c>
      <c r="N21" s="7" t="s">
        <v>50</v>
      </c>
    </row>
    <row r="22" spans="2:14" ht="13.5">
      <c r="B22" s="4"/>
      <c r="C22" s="5" t="s">
        <v>3</v>
      </c>
      <c r="D22" s="6">
        <f aca="true" t="shared" si="14" ref="D22:K22">(D18-D20-D21)-MOD(D18-D20-D21,1000)</f>
        <v>4000</v>
      </c>
      <c r="E22" s="6">
        <f t="shared" si="14"/>
        <v>4000</v>
      </c>
      <c r="F22" s="6">
        <f t="shared" si="14"/>
        <v>4000</v>
      </c>
      <c r="G22" s="6">
        <f t="shared" si="14"/>
        <v>4000</v>
      </c>
      <c r="H22" s="6">
        <f t="shared" si="14"/>
        <v>4000</v>
      </c>
      <c r="I22" s="6">
        <f t="shared" si="14"/>
        <v>4000</v>
      </c>
      <c r="J22" s="6">
        <f t="shared" si="14"/>
        <v>4000</v>
      </c>
      <c r="K22" s="6">
        <f t="shared" si="14"/>
        <v>4000</v>
      </c>
      <c r="L22" s="6">
        <f t="shared" si="12"/>
        <v>64000</v>
      </c>
      <c r="M22" s="21">
        <f>L22/1000</f>
        <v>64</v>
      </c>
      <c r="N22" s="7" t="s">
        <v>50</v>
      </c>
    </row>
    <row r="23" spans="2:14" ht="13.5">
      <c r="B23" s="4"/>
      <c r="C23" s="10" t="s">
        <v>4</v>
      </c>
      <c r="D23" s="11">
        <f aca="true" t="shared" si="15" ref="D23:K23">(D18-D20-D21-D22)-MOD(D18-D20-D21-D22,500)</f>
        <v>500</v>
      </c>
      <c r="E23" s="11">
        <f t="shared" si="15"/>
        <v>500</v>
      </c>
      <c r="F23" s="11">
        <f t="shared" si="15"/>
        <v>500</v>
      </c>
      <c r="G23" s="11">
        <f t="shared" si="15"/>
        <v>500</v>
      </c>
      <c r="H23" s="11">
        <f t="shared" si="15"/>
        <v>500</v>
      </c>
      <c r="I23" s="11">
        <f t="shared" si="15"/>
        <v>500</v>
      </c>
      <c r="J23" s="11">
        <f t="shared" si="15"/>
        <v>500</v>
      </c>
      <c r="K23" s="11">
        <f t="shared" si="15"/>
        <v>500</v>
      </c>
      <c r="L23" s="6">
        <f t="shared" si="12"/>
        <v>8000</v>
      </c>
      <c r="M23" s="21">
        <f>L23/500</f>
        <v>16</v>
      </c>
      <c r="N23" s="7" t="s">
        <v>50</v>
      </c>
    </row>
    <row r="24" spans="2:14" ht="13.5">
      <c r="B24" s="4"/>
      <c r="C24" s="10" t="s">
        <v>5</v>
      </c>
      <c r="D24" s="11">
        <f aca="true" t="shared" si="16" ref="D24:K24">(D18-D20-D21-D22-D23)-MOD(D18-D20-D21-D22-D23,100)</f>
        <v>400</v>
      </c>
      <c r="E24" s="11">
        <f t="shared" si="16"/>
        <v>400</v>
      </c>
      <c r="F24" s="11">
        <f t="shared" si="16"/>
        <v>400</v>
      </c>
      <c r="G24" s="11">
        <f t="shared" si="16"/>
        <v>400</v>
      </c>
      <c r="H24" s="11">
        <f t="shared" si="16"/>
        <v>400</v>
      </c>
      <c r="I24" s="11">
        <f t="shared" si="16"/>
        <v>400</v>
      </c>
      <c r="J24" s="11">
        <f t="shared" si="16"/>
        <v>400</v>
      </c>
      <c r="K24" s="11">
        <f t="shared" si="16"/>
        <v>400</v>
      </c>
      <c r="L24" s="6">
        <f t="shared" si="12"/>
        <v>6400</v>
      </c>
      <c r="M24" s="21">
        <f>L24/100</f>
        <v>64</v>
      </c>
      <c r="N24" s="7" t="s">
        <v>50</v>
      </c>
    </row>
    <row r="25" spans="2:14" ht="13.5">
      <c r="B25" s="4"/>
      <c r="C25" s="10" t="s">
        <v>6</v>
      </c>
      <c r="D25" s="11">
        <f aca="true" t="shared" si="17" ref="D25:K25">(D18-D20-D21-D22-D23-D24)-MOD(D18-D20-D21-D22-D23-D24,50)</f>
        <v>50</v>
      </c>
      <c r="E25" s="11">
        <f t="shared" si="17"/>
        <v>50</v>
      </c>
      <c r="F25" s="11">
        <f t="shared" si="17"/>
        <v>50</v>
      </c>
      <c r="G25" s="11">
        <f t="shared" si="17"/>
        <v>50</v>
      </c>
      <c r="H25" s="11">
        <f t="shared" si="17"/>
        <v>50</v>
      </c>
      <c r="I25" s="11">
        <f t="shared" si="17"/>
        <v>50</v>
      </c>
      <c r="J25" s="11">
        <f t="shared" si="17"/>
        <v>50</v>
      </c>
      <c r="K25" s="11">
        <f t="shared" si="17"/>
        <v>50</v>
      </c>
      <c r="L25" s="6">
        <f t="shared" si="12"/>
        <v>800</v>
      </c>
      <c r="M25" s="21">
        <f>L25/50</f>
        <v>16</v>
      </c>
      <c r="N25" s="7" t="s">
        <v>50</v>
      </c>
    </row>
    <row r="26" spans="2:14" ht="13.5">
      <c r="B26" s="4"/>
      <c r="C26" s="10" t="s">
        <v>7</v>
      </c>
      <c r="D26" s="12">
        <f aca="true" t="shared" si="18" ref="D26:K26">(D18-D20-D21-D22-D23-D24-D25)-MOD(D18-D20-D21-D22-D23-D24-D25,10)</f>
        <v>40</v>
      </c>
      <c r="E26" s="12">
        <f t="shared" si="18"/>
        <v>40</v>
      </c>
      <c r="F26" s="12">
        <f t="shared" si="18"/>
        <v>40</v>
      </c>
      <c r="G26" s="12">
        <f t="shared" si="18"/>
        <v>40</v>
      </c>
      <c r="H26" s="12">
        <f t="shared" si="18"/>
        <v>40</v>
      </c>
      <c r="I26" s="12">
        <f t="shared" si="18"/>
        <v>40</v>
      </c>
      <c r="J26" s="12">
        <f t="shared" si="18"/>
        <v>40</v>
      </c>
      <c r="K26" s="12">
        <f t="shared" si="18"/>
        <v>40</v>
      </c>
      <c r="L26" s="6">
        <f t="shared" si="12"/>
        <v>640</v>
      </c>
      <c r="M26" s="21">
        <f>L26/10</f>
        <v>64</v>
      </c>
      <c r="N26" s="7" t="s">
        <v>50</v>
      </c>
    </row>
    <row r="27" spans="2:14" ht="13.5">
      <c r="B27" s="4"/>
      <c r="C27" s="10" t="s">
        <v>8</v>
      </c>
      <c r="D27" s="12">
        <f aca="true" t="shared" si="19" ref="D27:K27">(D18-D20-D21-D22-D23-D24-D25-D26)-MOD(D18-D20-D21-D22-D23-D24-D25-D26,5)</f>
        <v>5</v>
      </c>
      <c r="E27" s="12">
        <f t="shared" si="19"/>
        <v>5</v>
      </c>
      <c r="F27" s="12">
        <f t="shared" si="19"/>
        <v>5</v>
      </c>
      <c r="G27" s="12">
        <f t="shared" si="19"/>
        <v>5</v>
      </c>
      <c r="H27" s="12">
        <f t="shared" si="19"/>
        <v>5</v>
      </c>
      <c r="I27" s="12">
        <f t="shared" si="19"/>
        <v>5</v>
      </c>
      <c r="J27" s="12">
        <f t="shared" si="19"/>
        <v>5</v>
      </c>
      <c r="K27" s="12">
        <f t="shared" si="19"/>
        <v>5</v>
      </c>
      <c r="L27" s="6">
        <f t="shared" si="12"/>
        <v>80</v>
      </c>
      <c r="M27" s="21">
        <f>L27/5</f>
        <v>16</v>
      </c>
      <c r="N27" s="7" t="s">
        <v>50</v>
      </c>
    </row>
    <row r="28" spans="2:14" ht="13.5">
      <c r="B28" s="4"/>
      <c r="C28" s="10" t="s">
        <v>9</v>
      </c>
      <c r="D28" s="11">
        <f aca="true" t="shared" si="20" ref="D28:K28">(D18-D20-D21-D22-D23-D24-D25-D26-D27)</f>
        <v>4</v>
      </c>
      <c r="E28" s="11">
        <f t="shared" si="20"/>
        <v>4</v>
      </c>
      <c r="F28" s="11">
        <f t="shared" si="20"/>
        <v>4</v>
      </c>
      <c r="G28" s="11">
        <f t="shared" si="20"/>
        <v>4</v>
      </c>
      <c r="H28" s="11">
        <f t="shared" si="20"/>
        <v>4</v>
      </c>
      <c r="I28" s="11">
        <f t="shared" si="20"/>
        <v>4</v>
      </c>
      <c r="J28" s="11">
        <f t="shared" si="20"/>
        <v>4</v>
      </c>
      <c r="K28" s="11">
        <f t="shared" si="20"/>
        <v>4</v>
      </c>
      <c r="L28" s="6">
        <f t="shared" si="12"/>
        <v>64</v>
      </c>
      <c r="M28" s="21">
        <f>L28/1</f>
        <v>64</v>
      </c>
      <c r="N28" s="7" t="s">
        <v>50</v>
      </c>
    </row>
    <row r="29" spans="2:14" ht="13.5">
      <c r="B29" s="14"/>
      <c r="C29" s="15" t="s">
        <v>0</v>
      </c>
      <c r="D29" s="8">
        <f aca="true" t="shared" si="21" ref="D29:M29">SUM(D20:D28)</f>
        <v>9999999</v>
      </c>
      <c r="E29" s="8">
        <f t="shared" si="21"/>
        <v>9999999</v>
      </c>
      <c r="F29" s="8">
        <f t="shared" si="21"/>
        <v>9999999</v>
      </c>
      <c r="G29" s="8">
        <f t="shared" si="21"/>
        <v>9999999</v>
      </c>
      <c r="H29" s="8">
        <f t="shared" si="21"/>
        <v>9999999</v>
      </c>
      <c r="I29" s="8">
        <f t="shared" si="21"/>
        <v>9999999</v>
      </c>
      <c r="J29" s="8">
        <f t="shared" si="21"/>
        <v>9999999</v>
      </c>
      <c r="K29" s="8">
        <f t="shared" si="21"/>
        <v>9999999</v>
      </c>
      <c r="L29" s="8">
        <f t="shared" si="21"/>
        <v>159999984</v>
      </c>
      <c r="M29" s="8">
        <f t="shared" si="21"/>
        <v>320</v>
      </c>
      <c r="N29" s="7" t="s">
        <v>50</v>
      </c>
    </row>
    <row r="31" spans="4:11" ht="13.5">
      <c r="D31" s="17" t="s">
        <v>15</v>
      </c>
      <c r="E31" s="18" t="s">
        <v>16</v>
      </c>
      <c r="F31" s="16"/>
      <c r="G31" s="16"/>
      <c r="H31" s="16"/>
      <c r="I31" s="3" t="s">
        <v>12</v>
      </c>
      <c r="J31" s="16"/>
      <c r="K31" s="16"/>
    </row>
    <row r="32" spans="4:11" ht="13.5">
      <c r="D32" s="19" t="s">
        <v>17</v>
      </c>
      <c r="E32" s="19" t="s">
        <v>18</v>
      </c>
      <c r="F32" s="16">
        <v>1</v>
      </c>
      <c r="G32" s="16">
        <v>0</v>
      </c>
      <c r="H32" s="16"/>
      <c r="I32" s="3" t="s">
        <v>41</v>
      </c>
      <c r="J32" s="16"/>
      <c r="K32" s="16"/>
    </row>
    <row r="33" spans="4:11" ht="13.5">
      <c r="D33" s="19" t="s">
        <v>19</v>
      </c>
      <c r="E33" s="19" t="s">
        <v>20</v>
      </c>
      <c r="F33" s="16">
        <v>50</v>
      </c>
      <c r="G33" s="16">
        <v>105</v>
      </c>
      <c r="H33" s="16"/>
      <c r="I33" s="3" t="s">
        <v>43</v>
      </c>
      <c r="J33" s="16"/>
      <c r="K33" s="16"/>
    </row>
    <row r="34" spans="4:11" ht="13.5">
      <c r="D34" s="19" t="s">
        <v>21</v>
      </c>
      <c r="E34" s="19" t="s">
        <v>22</v>
      </c>
      <c r="F34" s="16">
        <v>201</v>
      </c>
      <c r="G34" s="16">
        <v>210</v>
      </c>
      <c r="H34" s="16"/>
      <c r="I34" s="3" t="s">
        <v>42</v>
      </c>
      <c r="J34" s="16"/>
      <c r="K34" s="16"/>
    </row>
    <row r="35" spans="4:11" ht="13.5">
      <c r="D35" s="19" t="s">
        <v>23</v>
      </c>
      <c r="E35" s="19" t="s">
        <v>24</v>
      </c>
      <c r="F35" s="16">
        <v>301</v>
      </c>
      <c r="G35" s="16">
        <v>315</v>
      </c>
      <c r="H35" s="16"/>
      <c r="I35" s="3" t="s">
        <v>44</v>
      </c>
      <c r="J35" s="16"/>
      <c r="K35" s="16"/>
    </row>
    <row r="36" spans="4:11" ht="13.5">
      <c r="D36" s="19" t="s">
        <v>25</v>
      </c>
      <c r="E36" s="19" t="s">
        <v>26</v>
      </c>
      <c r="F36" s="16">
        <v>401</v>
      </c>
      <c r="G36" s="16">
        <v>420</v>
      </c>
      <c r="H36" s="16"/>
      <c r="I36" s="3" t="s">
        <v>45</v>
      </c>
      <c r="J36" s="16"/>
      <c r="K36" s="16"/>
    </row>
    <row r="37" spans="4:11" ht="13.5">
      <c r="D37" s="19" t="s">
        <v>27</v>
      </c>
      <c r="E37" s="19" t="s">
        <v>28</v>
      </c>
      <c r="F37" s="16">
        <v>501</v>
      </c>
      <c r="G37" s="16">
        <v>525</v>
      </c>
      <c r="H37" s="16"/>
      <c r="I37" s="3" t="s">
        <v>13</v>
      </c>
      <c r="J37" s="16"/>
      <c r="K37" s="16"/>
    </row>
    <row r="38" spans="4:11" ht="13.5">
      <c r="D38" s="19" t="s">
        <v>29</v>
      </c>
      <c r="E38" s="19" t="s">
        <v>30</v>
      </c>
      <c r="F38" s="16">
        <v>601</v>
      </c>
      <c r="G38" s="16">
        <v>63</v>
      </c>
      <c r="H38" s="16"/>
      <c r="I38" s="3" t="s">
        <v>47</v>
      </c>
      <c r="J38" s="16"/>
      <c r="K38" s="16"/>
    </row>
    <row r="39" spans="4:11" ht="13.5">
      <c r="D39" s="19" t="s">
        <v>31</v>
      </c>
      <c r="E39" s="19" t="s">
        <v>32</v>
      </c>
      <c r="F39" s="16">
        <v>701</v>
      </c>
      <c r="G39" s="16">
        <v>735</v>
      </c>
      <c r="H39" s="16"/>
      <c r="I39" s="3" t="s">
        <v>48</v>
      </c>
      <c r="J39" s="16"/>
      <c r="K39" s="16"/>
    </row>
    <row r="40" spans="4:11" ht="13.5">
      <c r="D40" s="19" t="s">
        <v>33</v>
      </c>
      <c r="E40" s="19" t="s">
        <v>34</v>
      </c>
      <c r="F40" s="16">
        <v>801</v>
      </c>
      <c r="G40" s="16">
        <v>840</v>
      </c>
      <c r="H40" s="16"/>
      <c r="I40" s="3" t="s">
        <v>49</v>
      </c>
      <c r="J40" s="16"/>
      <c r="K40" s="16"/>
    </row>
    <row r="41" spans="4:11" ht="13.5">
      <c r="D41" s="19" t="s">
        <v>46</v>
      </c>
      <c r="E41" s="19" t="s">
        <v>35</v>
      </c>
      <c r="F41" s="16">
        <v>901</v>
      </c>
      <c r="G41" s="16">
        <v>945</v>
      </c>
      <c r="H41" s="16"/>
      <c r="I41" s="3" t="s">
        <v>14</v>
      </c>
      <c r="J41" s="16"/>
      <c r="K41" s="16"/>
    </row>
    <row r="42" spans="4:11" ht="13.5">
      <c r="D42" s="19" t="s">
        <v>36</v>
      </c>
      <c r="E42" s="19" t="s">
        <v>37</v>
      </c>
      <c r="F42" s="16">
        <v>1001</v>
      </c>
      <c r="G42" s="16">
        <v>1050</v>
      </c>
      <c r="H42" s="16"/>
      <c r="J42" s="3"/>
      <c r="K42" s="3"/>
    </row>
    <row r="43" spans="4:11" ht="13.5">
      <c r="D43" s="3"/>
      <c r="E43" s="3"/>
      <c r="F43" s="3"/>
      <c r="G43" s="3"/>
      <c r="H43" s="3"/>
      <c r="I43" s="16"/>
      <c r="J43" s="16"/>
      <c r="K43" s="16"/>
    </row>
    <row r="44" spans="4:11" ht="13.5">
      <c r="D44" s="3"/>
      <c r="E44" s="16"/>
      <c r="F44" s="16"/>
      <c r="G44" s="16"/>
      <c r="H44" s="16"/>
      <c r="I44" s="16"/>
      <c r="J44" s="16"/>
      <c r="K44" s="16"/>
    </row>
  </sheetData>
  <sheetProtection sheet="1" objects="1" scenarios="1"/>
  <printOptions/>
  <pageMargins left="0.26" right="0.2" top="0.3937007874015748" bottom="0.3937007874015748" header="0.1968503937007874" footer="0.1968503937007874"/>
  <pageSetup blackAndWhite="1"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金種表</dc:title>
  <dc:subject/>
  <dc:creator>山川町商工会</dc:creator>
  <cp:keywords/>
  <dc:description/>
  <cp:lastModifiedBy>小林誠一郎</cp:lastModifiedBy>
  <cp:lastPrinted>2006-07-12T07:34:50Z</cp:lastPrinted>
  <dcterms:created xsi:type="dcterms:W3CDTF">2006-07-05T06:58:00Z</dcterms:created>
  <dcterms:modified xsi:type="dcterms:W3CDTF">2007-09-27T07:05:03Z</dcterms:modified>
  <cp:category/>
  <cp:version/>
  <cp:contentType/>
  <cp:contentStatus/>
</cp:coreProperties>
</file>