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資金繰り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(株)トップマネジメントサービス</author>
  </authors>
  <commentList>
    <comment ref="C23" authorId="0">
      <text>
        <r>
          <rPr>
            <sz val="9"/>
            <rFont val="ＭＳ Ｐゴシック"/>
            <family val="3"/>
          </rPr>
          <t>減価償却費を除く</t>
        </r>
      </text>
    </comment>
  </commentList>
</comments>
</file>

<file path=xl/sharedStrings.xml><?xml version="1.0" encoding="utf-8"?>
<sst xmlns="http://schemas.openxmlformats.org/spreadsheetml/2006/main" count="53" uniqueCount="52">
  <si>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</si>
  <si>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</si>
  <si>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</si>
  <si>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</si>
  <si>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</si>
  <si>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</si>
  <si>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</si>
  <si>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</si>
  <si>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</si>
  <si>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</si>
  <si>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前月繰越</t>
  </si>
  <si>
    <t>収</t>
  </si>
  <si>
    <t>入</t>
  </si>
  <si>
    <t>その他</t>
  </si>
  <si>
    <t>収入合計</t>
  </si>
  <si>
    <t>支</t>
  </si>
  <si>
    <t>人件費</t>
  </si>
  <si>
    <t>出</t>
  </si>
  <si>
    <t>支出計</t>
  </si>
  <si>
    <t>収支差引</t>
  </si>
  <si>
    <t>借入</t>
  </si>
  <si>
    <t>財務収入計</t>
  </si>
  <si>
    <t>財務支出計</t>
  </si>
  <si>
    <t>財務収支差引</t>
  </si>
  <si>
    <t>当月収支</t>
  </si>
  <si>
    <t>次月繰越</t>
  </si>
  <si>
    <t>（単位：千円）</t>
  </si>
  <si>
    <t>４月</t>
  </si>
  <si>
    <t>５月</t>
  </si>
  <si>
    <t>借入金返済</t>
  </si>
  <si>
    <t>資金繰リ表</t>
  </si>
  <si>
    <t>県補助金</t>
  </si>
  <si>
    <t>市補助金</t>
  </si>
  <si>
    <t>会費</t>
  </si>
  <si>
    <t>手数料</t>
  </si>
  <si>
    <t>貯蓄共済</t>
  </si>
  <si>
    <t>受託料</t>
  </si>
  <si>
    <t>経改事業費</t>
  </si>
  <si>
    <t>総合振興費</t>
  </si>
  <si>
    <t>商工観光費</t>
  </si>
  <si>
    <t>金融対策費</t>
  </si>
  <si>
    <t>その他総合</t>
  </si>
  <si>
    <t>旅費</t>
  </si>
  <si>
    <t>事務費</t>
  </si>
  <si>
    <t>会議費</t>
  </si>
  <si>
    <t>その他管理費</t>
  </si>
  <si>
    <t>山川町商工会</t>
  </si>
  <si>
    <t>１８年分</t>
  </si>
  <si>
    <t>一般受託料</t>
  </si>
  <si>
    <t>受託事業費</t>
  </si>
  <si>
    <t>計</t>
  </si>
  <si>
    <t>その他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</si>
</sst>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 ;[Red]\-#,##0\ "/>
    <numFmt numFmtId="179" formatCode="#,##0.0;[Red]\-#,##0.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60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0"/>
      <color indexed="14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11"/>
      <name val="明朝"/>
      <family val="1"/>
    </font>
    <font>
      <sz val="10"/>
      <color indexed="4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38" fontId="5" fillId="0" borderId="4" xfId="17" applyFont="1" applyFill="1" applyBorder="1" applyAlignment="1" applyProtection="1">
      <alignment vertical="center" shrinkToFit="1"/>
      <protection locked="0"/>
    </xf>
    <xf numFmtId="38" fontId="9" fillId="0" borderId="0" xfId="17" applyFont="1" applyBorder="1" applyAlignment="1" applyProtection="1">
      <alignment vertical="center" shrinkToFit="1"/>
      <protection/>
    </xf>
    <xf numFmtId="38" fontId="9" fillId="0" borderId="5" xfId="17" applyFont="1" applyBorder="1" applyAlignment="1" applyProtection="1">
      <alignment vertical="center" shrinkToFit="1"/>
      <protection/>
    </xf>
    <xf numFmtId="0" fontId="5" fillId="2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left" vertical="center" shrinkToFit="1"/>
      <protection locked="0"/>
    </xf>
    <xf numFmtId="38" fontId="9" fillId="0" borderId="7" xfId="17" applyFont="1" applyBorder="1" applyAlignment="1" applyProtection="1">
      <alignment vertical="center" shrinkToFit="1"/>
      <protection locked="0"/>
    </xf>
    <xf numFmtId="38" fontId="9" fillId="0" borderId="8" xfId="17" applyFont="1" applyBorder="1" applyAlignment="1" applyProtection="1">
      <alignment vertical="center" shrinkToFit="1"/>
      <protection locked="0"/>
    </xf>
    <xf numFmtId="38" fontId="5" fillId="0" borderId="9" xfId="17" applyFont="1" applyFill="1" applyBorder="1" applyAlignment="1" applyProtection="1">
      <alignment vertical="center" shrinkToFit="1"/>
      <protection locked="0"/>
    </xf>
    <xf numFmtId="38" fontId="5" fillId="0" borderId="10" xfId="17" applyFont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horizontal="left" vertical="center" shrinkToFit="1"/>
    </xf>
    <xf numFmtId="38" fontId="9" fillId="2" borderId="5" xfId="17" applyFont="1" applyFill="1" applyBorder="1" applyAlignment="1" applyProtection="1">
      <alignment vertical="center" shrinkToFit="1"/>
      <protection/>
    </xf>
    <xf numFmtId="38" fontId="9" fillId="0" borderId="12" xfId="17" applyFont="1" applyBorder="1" applyAlignment="1" applyProtection="1">
      <alignment vertical="center" shrinkToFit="1"/>
      <protection locked="0"/>
    </xf>
    <xf numFmtId="38" fontId="9" fillId="2" borderId="6" xfId="17" applyFont="1" applyFill="1" applyBorder="1" applyAlignment="1" applyProtection="1">
      <alignment vertical="center" shrinkToFit="1"/>
      <protection/>
    </xf>
    <xf numFmtId="38" fontId="9" fillId="2" borderId="13" xfId="17" applyFont="1" applyFill="1" applyBorder="1" applyAlignment="1" applyProtection="1">
      <alignment vertical="center" shrinkToFit="1"/>
      <protection/>
    </xf>
    <xf numFmtId="38" fontId="5" fillId="0" borderId="14" xfId="17" applyFont="1" applyFill="1" applyBorder="1" applyAlignment="1" applyProtection="1">
      <alignment vertical="center" shrinkToFit="1"/>
      <protection locked="0"/>
    </xf>
    <xf numFmtId="38" fontId="5" fillId="0" borderId="15" xfId="17" applyFont="1" applyBorder="1" applyAlignment="1" applyProtection="1">
      <alignment vertical="center" shrinkToFit="1"/>
      <protection locked="0"/>
    </xf>
    <xf numFmtId="38" fontId="5" fillId="0" borderId="7" xfId="17" applyFont="1" applyFill="1" applyBorder="1" applyAlignment="1" applyProtection="1">
      <alignment vertical="center" shrinkToFit="1"/>
      <protection locked="0"/>
    </xf>
    <xf numFmtId="38" fontId="5" fillId="0" borderId="7" xfId="17" applyFont="1" applyBorder="1" applyAlignment="1" applyProtection="1">
      <alignment vertical="center" shrinkToFit="1"/>
      <protection locked="0"/>
    </xf>
    <xf numFmtId="38" fontId="9" fillId="2" borderId="16" xfId="17" applyFont="1" applyFill="1" applyBorder="1" applyAlignment="1" applyProtection="1">
      <alignment vertical="center" shrinkToFit="1"/>
      <protection/>
    </xf>
    <xf numFmtId="38" fontId="9" fillId="0" borderId="6" xfId="17" applyFont="1" applyFill="1" applyBorder="1" applyAlignment="1" applyProtection="1">
      <alignment vertical="center" shrinkToFit="1"/>
      <protection/>
    </xf>
    <xf numFmtId="38" fontId="9" fillId="0" borderId="17" xfId="17" applyFont="1" applyFill="1" applyBorder="1" applyAlignment="1" applyProtection="1">
      <alignment vertical="center" shrinkToFit="1"/>
      <protection locked="0"/>
    </xf>
    <xf numFmtId="38" fontId="9" fillId="0" borderId="17" xfId="17" applyFont="1" applyBorder="1" applyAlignment="1" applyProtection="1">
      <alignment vertical="center" shrinkToFit="1"/>
      <protection locked="0"/>
    </xf>
    <xf numFmtId="38" fontId="9" fillId="0" borderId="18" xfId="17" applyFont="1" applyFill="1" applyBorder="1" applyAlignment="1" applyProtection="1">
      <alignment vertical="center" shrinkToFit="1"/>
      <protection locked="0"/>
    </xf>
    <xf numFmtId="38" fontId="9" fillId="0" borderId="18" xfId="17" applyFont="1" applyBorder="1" applyAlignment="1" applyProtection="1">
      <alignment vertical="center" shrinkToFit="1"/>
      <protection locked="0"/>
    </xf>
    <xf numFmtId="38" fontId="9" fillId="0" borderId="19" xfId="17" applyFont="1" applyFill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38" fontId="9" fillId="2" borderId="20" xfId="17" applyFont="1" applyFill="1" applyBorder="1" applyAlignment="1" applyProtection="1">
      <alignment vertical="center" shrinkToFit="1"/>
      <protection/>
    </xf>
    <xf numFmtId="0" fontId="5" fillId="2" borderId="3" xfId="0" applyFont="1" applyFill="1" applyBorder="1" applyAlignment="1">
      <alignment horizontal="left" vertical="center" shrinkToFit="1"/>
    </xf>
    <xf numFmtId="38" fontId="0" fillId="0" borderId="0" xfId="0" applyNumberFormat="1" applyAlignment="1">
      <alignment/>
    </xf>
    <xf numFmtId="38" fontId="11" fillId="0" borderId="17" xfId="17" applyFont="1" applyFill="1" applyBorder="1" applyAlignment="1" applyProtection="1">
      <alignment vertical="center" shrinkToFit="1"/>
      <protection locked="0"/>
    </xf>
    <xf numFmtId="38" fontId="11" fillId="0" borderId="8" xfId="17" applyFont="1" applyBorder="1" applyAlignment="1" applyProtection="1">
      <alignment vertical="center" shrinkToFit="1"/>
      <protection locked="0"/>
    </xf>
    <xf numFmtId="38" fontId="11" fillId="0" borderId="9" xfId="17" applyFont="1" applyFill="1" applyBorder="1" applyAlignment="1" applyProtection="1">
      <alignment vertical="center" shrinkToFit="1"/>
      <protection locked="0"/>
    </xf>
    <xf numFmtId="38" fontId="11" fillId="0" borderId="10" xfId="17" applyFont="1" applyBorder="1" applyAlignment="1" applyProtection="1">
      <alignment vertical="center" shrinkToFit="1"/>
      <protection locked="0"/>
    </xf>
    <xf numFmtId="38" fontId="11" fillId="0" borderId="21" xfId="17" applyFont="1" applyFill="1" applyBorder="1" applyAlignment="1" applyProtection="1">
      <alignment vertical="center" shrinkToFit="1"/>
      <protection locked="0"/>
    </xf>
    <xf numFmtId="38" fontId="11" fillId="0" borderId="9" xfId="17" applyFont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38" fontId="9" fillId="0" borderId="23" xfId="17" applyFont="1" applyBorder="1" applyAlignment="1" applyProtection="1">
      <alignment vertical="center" shrinkToFit="1"/>
      <protection locked="0"/>
    </xf>
    <xf numFmtId="38" fontId="9" fillId="0" borderId="24" xfId="17" applyFont="1" applyBorder="1" applyAlignment="1" applyProtection="1">
      <alignment vertical="center" shrinkToFit="1"/>
      <protection locked="0"/>
    </xf>
    <xf numFmtId="38" fontId="9" fillId="0" borderId="25" xfId="17" applyFont="1" applyBorder="1" applyAlignment="1" applyProtection="1">
      <alignment vertical="center" shrinkToFit="1"/>
      <protection locked="0"/>
    </xf>
    <xf numFmtId="38" fontId="11" fillId="0" borderId="25" xfId="17" applyFont="1" applyBorder="1" applyAlignment="1" applyProtection="1">
      <alignment vertical="center" shrinkToFit="1"/>
      <protection locked="0"/>
    </xf>
    <xf numFmtId="38" fontId="11" fillId="0" borderId="26" xfId="17" applyFont="1" applyBorder="1" applyAlignment="1" applyProtection="1">
      <alignment vertical="center" shrinkToFit="1"/>
      <protection locked="0"/>
    </xf>
    <xf numFmtId="38" fontId="9" fillId="0" borderId="27" xfId="17" applyFont="1" applyBorder="1" applyAlignment="1" applyProtection="1">
      <alignment vertical="center" shrinkToFit="1"/>
      <protection locked="0"/>
    </xf>
    <xf numFmtId="38" fontId="9" fillId="0" borderId="28" xfId="17" applyFont="1" applyBorder="1" applyAlignment="1" applyProtection="1">
      <alignment vertical="center" shrinkToFit="1"/>
      <protection locked="0"/>
    </xf>
    <xf numFmtId="38" fontId="5" fillId="0" borderId="29" xfId="17" applyFont="1" applyBorder="1" applyAlignment="1" applyProtection="1">
      <alignment vertical="center" shrinkToFit="1"/>
      <protection locked="0"/>
    </xf>
    <xf numFmtId="38" fontId="5" fillId="0" borderId="26" xfId="17" applyFont="1" applyBorder="1" applyAlignment="1" applyProtection="1">
      <alignment vertical="center" shrinkToFit="1"/>
      <protection locked="0"/>
    </xf>
    <xf numFmtId="38" fontId="5" fillId="0" borderId="23" xfId="17" applyFont="1" applyBorder="1" applyAlignment="1" applyProtection="1">
      <alignment vertical="center" shrinkToFit="1"/>
      <protection locked="0"/>
    </xf>
    <xf numFmtId="38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00390625" style="0" customWidth="1"/>
  </cols>
  <sheetData>
    <row r="1" spans="1:15" ht="13.5">
      <c r="A1" s="1"/>
      <c r="B1" s="2"/>
      <c r="C1" s="2"/>
      <c r="D1" s="3"/>
      <c r="E1" s="2" t="s">
        <v>46</v>
      </c>
      <c r="F1" s="2"/>
      <c r="G1" s="2" t="s">
        <v>47</v>
      </c>
      <c r="H1" s="2"/>
      <c r="I1" s="2"/>
      <c r="J1" s="2"/>
      <c r="K1" s="2"/>
      <c r="L1" s="4"/>
      <c r="M1" s="2"/>
      <c r="N1" s="2"/>
      <c r="O1" s="2"/>
    </row>
    <row r="2" spans="1:15" ht="13.5">
      <c r="A2" s="1"/>
      <c r="B2" s="5" t="s">
        <v>30</v>
      </c>
      <c r="C2" s="6"/>
      <c r="D2" s="7"/>
      <c r="E2" s="8"/>
      <c r="F2" s="2"/>
      <c r="G2" s="2"/>
      <c r="H2" s="1"/>
      <c r="I2" s="1"/>
      <c r="J2" s="1"/>
      <c r="K2" s="1"/>
      <c r="L2" s="1"/>
      <c r="M2" s="1"/>
      <c r="N2" s="1"/>
      <c r="O2" s="9" t="s">
        <v>26</v>
      </c>
    </row>
    <row r="3" spans="1:16" ht="13.5">
      <c r="A3" s="1"/>
      <c r="B3" s="10"/>
      <c r="C3" s="11"/>
      <c r="D3" s="12" t="s">
        <v>27</v>
      </c>
      <c r="E3" s="12" t="s">
        <v>28</v>
      </c>
      <c r="F3" s="12" t="s">
        <v>0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2" t="s">
        <v>6</v>
      </c>
      <c r="M3" s="12" t="s">
        <v>7</v>
      </c>
      <c r="N3" s="12" t="s">
        <v>8</v>
      </c>
      <c r="O3" s="56" t="s">
        <v>9</v>
      </c>
      <c r="P3" s="68" t="s">
        <v>50</v>
      </c>
    </row>
    <row r="4" spans="1:16" ht="13.5">
      <c r="A4" s="1"/>
      <c r="B4" s="50" t="s">
        <v>10</v>
      </c>
      <c r="C4" s="51"/>
      <c r="D4" s="13">
        <v>2477</v>
      </c>
      <c r="E4" s="14">
        <f aca="true" t="shared" si="0" ref="E4:O4">D35</f>
        <v>1082</v>
      </c>
      <c r="F4" s="15">
        <f t="shared" si="0"/>
        <v>4015</v>
      </c>
      <c r="G4" s="15">
        <f t="shared" si="0"/>
        <v>381</v>
      </c>
      <c r="H4" s="15">
        <f t="shared" si="0"/>
        <v>2631</v>
      </c>
      <c r="I4" s="15">
        <f t="shared" si="0"/>
        <v>2178</v>
      </c>
      <c r="J4" s="15">
        <f t="shared" si="0"/>
        <v>7095</v>
      </c>
      <c r="K4" s="15">
        <f t="shared" si="0"/>
        <v>2823</v>
      </c>
      <c r="L4" s="15">
        <f t="shared" si="0"/>
        <v>1072</v>
      </c>
      <c r="M4" s="15">
        <f t="shared" si="0"/>
        <v>2306</v>
      </c>
      <c r="N4" s="15">
        <f t="shared" si="0"/>
        <v>1369</v>
      </c>
      <c r="O4" s="15">
        <f t="shared" si="0"/>
        <v>1889</v>
      </c>
      <c r="P4" s="67">
        <f>D4</f>
        <v>2477</v>
      </c>
    </row>
    <row r="5" spans="1:16" ht="13.5">
      <c r="A5" s="1"/>
      <c r="B5" s="16"/>
      <c r="C5" s="39" t="s">
        <v>31</v>
      </c>
      <c r="D5" s="38"/>
      <c r="E5" s="18">
        <v>5389</v>
      </c>
      <c r="F5" s="18"/>
      <c r="G5" s="18"/>
      <c r="H5" s="18"/>
      <c r="I5" s="18">
        <v>5389</v>
      </c>
      <c r="J5" s="18"/>
      <c r="K5" s="18"/>
      <c r="L5" s="18">
        <v>5389</v>
      </c>
      <c r="M5" s="18"/>
      <c r="N5" s="18">
        <v>2155</v>
      </c>
      <c r="O5" s="57">
        <v>3158</v>
      </c>
      <c r="P5" s="67">
        <f>SUM(D5:O5)</f>
        <v>21480</v>
      </c>
    </row>
    <row r="6" spans="1:16" ht="13.5">
      <c r="A6" s="1"/>
      <c r="B6" s="16"/>
      <c r="C6" s="39" t="s">
        <v>32</v>
      </c>
      <c r="D6" s="36"/>
      <c r="E6" s="37"/>
      <c r="F6" s="37"/>
      <c r="G6" s="37">
        <v>4200</v>
      </c>
      <c r="H6" s="37"/>
      <c r="I6" s="37"/>
      <c r="J6" s="37"/>
      <c r="K6" s="37"/>
      <c r="L6" s="37"/>
      <c r="M6" s="37"/>
      <c r="N6" s="37"/>
      <c r="O6" s="58">
        <v>2447</v>
      </c>
      <c r="P6" s="67">
        <f aca="true" t="shared" si="1" ref="P6:P12">SUM(D6:O6)</f>
        <v>6647</v>
      </c>
    </row>
    <row r="7" spans="1:16" ht="13.5">
      <c r="A7" s="1"/>
      <c r="B7" s="16"/>
      <c r="C7" s="39" t="s">
        <v>33</v>
      </c>
      <c r="D7" s="36">
        <v>30</v>
      </c>
      <c r="E7" s="37"/>
      <c r="F7" s="37">
        <v>877</v>
      </c>
      <c r="G7" s="37">
        <v>58</v>
      </c>
      <c r="H7" s="37">
        <v>11</v>
      </c>
      <c r="I7" s="37">
        <v>848</v>
      </c>
      <c r="J7" s="37">
        <v>15</v>
      </c>
      <c r="K7" s="37">
        <v>86</v>
      </c>
      <c r="L7" s="37">
        <v>853</v>
      </c>
      <c r="M7" s="37"/>
      <c r="N7" s="37">
        <v>10</v>
      </c>
      <c r="O7" s="58">
        <v>922</v>
      </c>
      <c r="P7" s="67">
        <f t="shared" si="1"/>
        <v>3710</v>
      </c>
    </row>
    <row r="8" spans="1:16" ht="13.5">
      <c r="A8" s="1"/>
      <c r="B8" s="16"/>
      <c r="C8" s="39" t="s">
        <v>34</v>
      </c>
      <c r="D8" s="36">
        <v>153</v>
      </c>
      <c r="E8" s="37">
        <v>90</v>
      </c>
      <c r="F8" s="37">
        <v>42</v>
      </c>
      <c r="G8" s="37">
        <v>160</v>
      </c>
      <c r="H8" s="37">
        <v>231</v>
      </c>
      <c r="I8" s="37">
        <v>178</v>
      </c>
      <c r="J8" s="37">
        <v>71</v>
      </c>
      <c r="K8" s="37">
        <v>373</v>
      </c>
      <c r="L8" s="37">
        <v>227</v>
      </c>
      <c r="M8" s="37">
        <v>292</v>
      </c>
      <c r="N8" s="37">
        <v>271</v>
      </c>
      <c r="O8" s="58">
        <v>1365</v>
      </c>
      <c r="P8" s="67">
        <f t="shared" si="1"/>
        <v>3453</v>
      </c>
    </row>
    <row r="9" spans="1:16" ht="13.5">
      <c r="A9" s="1"/>
      <c r="B9" s="16"/>
      <c r="C9" s="40" t="s">
        <v>35</v>
      </c>
      <c r="D9" s="36">
        <v>206</v>
      </c>
      <c r="E9" s="37">
        <v>49</v>
      </c>
      <c r="F9" s="37">
        <v>100</v>
      </c>
      <c r="G9" s="37">
        <v>50</v>
      </c>
      <c r="H9" s="37">
        <v>122</v>
      </c>
      <c r="I9" s="37">
        <v>237</v>
      </c>
      <c r="J9" s="37">
        <v>12</v>
      </c>
      <c r="K9" s="37">
        <v>62</v>
      </c>
      <c r="L9" s="37">
        <v>100</v>
      </c>
      <c r="M9" s="37">
        <v>147</v>
      </c>
      <c r="N9" s="37">
        <v>49</v>
      </c>
      <c r="O9" s="58">
        <v>117</v>
      </c>
      <c r="P9" s="67">
        <f t="shared" si="1"/>
        <v>1251</v>
      </c>
    </row>
    <row r="10" spans="1:16" ht="13.5">
      <c r="A10" s="1"/>
      <c r="B10" s="16" t="s">
        <v>11</v>
      </c>
      <c r="C10" s="39" t="s">
        <v>48</v>
      </c>
      <c r="D10" s="34"/>
      <c r="E10" s="19"/>
      <c r="F10" s="19"/>
      <c r="G10" s="19"/>
      <c r="H10" s="19"/>
      <c r="I10" s="19"/>
      <c r="J10" s="19"/>
      <c r="K10" s="19"/>
      <c r="L10" s="19"/>
      <c r="M10" s="19">
        <v>1143</v>
      </c>
      <c r="N10" s="19"/>
      <c r="O10" s="59">
        <f>779-117</f>
        <v>662</v>
      </c>
      <c r="P10" s="67">
        <f t="shared" si="1"/>
        <v>1805</v>
      </c>
    </row>
    <row r="11" spans="1:16" ht="13.5">
      <c r="A11" s="1"/>
      <c r="B11" s="16" t="s">
        <v>12</v>
      </c>
      <c r="C11" s="39" t="s">
        <v>36</v>
      </c>
      <c r="D11" s="44"/>
      <c r="E11" s="45"/>
      <c r="F11" s="45">
        <v>300</v>
      </c>
      <c r="G11" s="45"/>
      <c r="H11" s="45"/>
      <c r="I11" s="45"/>
      <c r="J11" s="45"/>
      <c r="K11" s="45">
        <v>50</v>
      </c>
      <c r="L11" s="45"/>
      <c r="M11" s="45"/>
      <c r="N11" s="45"/>
      <c r="O11" s="60"/>
      <c r="P11" s="67">
        <f t="shared" si="1"/>
        <v>350</v>
      </c>
    </row>
    <row r="12" spans="1:16" ht="13.5">
      <c r="A12" s="1"/>
      <c r="B12" s="16"/>
      <c r="C12" s="17" t="s">
        <v>13</v>
      </c>
      <c r="D12" s="46">
        <v>2</v>
      </c>
      <c r="E12" s="47">
        <v>11</v>
      </c>
      <c r="F12" s="47">
        <v>20</v>
      </c>
      <c r="G12" s="47">
        <f>25+22</f>
        <v>47</v>
      </c>
      <c r="H12" s="47">
        <f>6+2</f>
        <v>8</v>
      </c>
      <c r="I12" s="47">
        <f>9+2+12</f>
        <v>23</v>
      </c>
      <c r="J12" s="47">
        <v>8</v>
      </c>
      <c r="K12" s="47">
        <v>54</v>
      </c>
      <c r="L12" s="47">
        <f>53+120</f>
        <v>173</v>
      </c>
      <c r="M12" s="47">
        <v>28</v>
      </c>
      <c r="N12" s="47">
        <v>136</v>
      </c>
      <c r="O12" s="61">
        <f>8+84</f>
        <v>92</v>
      </c>
      <c r="P12" s="67">
        <f t="shared" si="1"/>
        <v>602</v>
      </c>
    </row>
    <row r="13" spans="1:16" ht="13.5">
      <c r="A13" s="1"/>
      <c r="B13" s="22"/>
      <c r="C13" s="23" t="s">
        <v>14</v>
      </c>
      <c r="D13" s="24">
        <f aca="true" t="shared" si="2" ref="D13:O13">SUM(D5:D12)</f>
        <v>391</v>
      </c>
      <c r="E13" s="24">
        <f t="shared" si="2"/>
        <v>5539</v>
      </c>
      <c r="F13" s="24">
        <f t="shared" si="2"/>
        <v>1339</v>
      </c>
      <c r="G13" s="24">
        <f t="shared" si="2"/>
        <v>4515</v>
      </c>
      <c r="H13" s="24">
        <f t="shared" si="2"/>
        <v>372</v>
      </c>
      <c r="I13" s="24">
        <f t="shared" si="2"/>
        <v>6675</v>
      </c>
      <c r="J13" s="24">
        <f t="shared" si="2"/>
        <v>106</v>
      </c>
      <c r="K13" s="24">
        <f t="shared" si="2"/>
        <v>625</v>
      </c>
      <c r="L13" s="24">
        <f t="shared" si="2"/>
        <v>6742</v>
      </c>
      <c r="M13" s="24">
        <f t="shared" si="2"/>
        <v>1610</v>
      </c>
      <c r="N13" s="24">
        <f t="shared" si="2"/>
        <v>2621</v>
      </c>
      <c r="O13" s="24">
        <f t="shared" si="2"/>
        <v>8763</v>
      </c>
      <c r="P13" s="67">
        <f>SUM(P5:P12)</f>
        <v>39298</v>
      </c>
    </row>
    <row r="14" spans="1:17" ht="13.5">
      <c r="A14" s="1"/>
      <c r="B14" s="16"/>
      <c r="C14" s="39" t="s">
        <v>16</v>
      </c>
      <c r="D14" s="38">
        <v>1038</v>
      </c>
      <c r="E14" s="18">
        <v>1168</v>
      </c>
      <c r="F14" s="18">
        <v>3267</v>
      </c>
      <c r="G14" s="18">
        <v>1163</v>
      </c>
      <c r="H14" s="18">
        <v>1409</v>
      </c>
      <c r="I14" s="18">
        <v>1043</v>
      </c>
      <c r="J14" s="18">
        <v>1298</v>
      </c>
      <c r="K14" s="18">
        <v>1173</v>
      </c>
      <c r="L14" s="18">
        <v>3289</v>
      </c>
      <c r="M14" s="18">
        <v>1574</v>
      </c>
      <c r="N14" s="18">
        <v>1243</v>
      </c>
      <c r="O14" s="57">
        <v>1822</v>
      </c>
      <c r="P14" s="67">
        <f>SUM(D14:O14)</f>
        <v>19487</v>
      </c>
      <c r="Q14" s="43"/>
    </row>
    <row r="15" spans="1:17" ht="13.5">
      <c r="A15" s="1"/>
      <c r="B15" s="16" t="s">
        <v>15</v>
      </c>
      <c r="C15" s="39" t="s">
        <v>37</v>
      </c>
      <c r="D15" s="34">
        <v>269</v>
      </c>
      <c r="E15" s="19">
        <v>321</v>
      </c>
      <c r="F15" s="19">
        <v>804</v>
      </c>
      <c r="G15" s="19">
        <v>322</v>
      </c>
      <c r="H15" s="19">
        <v>448</v>
      </c>
      <c r="I15" s="19">
        <v>462</v>
      </c>
      <c r="J15" s="19">
        <v>430</v>
      </c>
      <c r="K15" s="19">
        <v>306</v>
      </c>
      <c r="L15" s="19">
        <v>841</v>
      </c>
      <c r="M15" s="19">
        <v>593</v>
      </c>
      <c r="N15" s="19">
        <v>464</v>
      </c>
      <c r="O15" s="59">
        <v>2106</v>
      </c>
      <c r="P15" s="67">
        <f aca="true" t="shared" si="3" ref="P15:P24">SUM(D15:O15)</f>
        <v>7366</v>
      </c>
      <c r="Q15" s="43"/>
    </row>
    <row r="16" spans="1:17" ht="13.5">
      <c r="A16" s="1"/>
      <c r="B16" s="16"/>
      <c r="C16" s="39" t="s">
        <v>38</v>
      </c>
      <c r="D16" s="34">
        <v>30</v>
      </c>
      <c r="E16" s="35">
        <v>169</v>
      </c>
      <c r="F16" s="35">
        <v>1</v>
      </c>
      <c r="G16" s="35">
        <v>1</v>
      </c>
      <c r="H16" s="35">
        <v>1</v>
      </c>
      <c r="I16" s="35">
        <v>2</v>
      </c>
      <c r="J16" s="35">
        <v>1</v>
      </c>
      <c r="K16" s="35">
        <v>135</v>
      </c>
      <c r="L16" s="35">
        <f>558-30</f>
        <v>528</v>
      </c>
      <c r="M16" s="35">
        <v>1</v>
      </c>
      <c r="N16" s="35">
        <v>62</v>
      </c>
      <c r="O16" s="62">
        <v>233</v>
      </c>
      <c r="P16" s="67">
        <f t="shared" si="3"/>
        <v>1164</v>
      </c>
      <c r="Q16" s="43"/>
    </row>
    <row r="17" spans="1:17" ht="13.5">
      <c r="A17" s="1"/>
      <c r="B17" s="16"/>
      <c r="C17" s="39" t="s">
        <v>39</v>
      </c>
      <c r="D17" s="34"/>
      <c r="E17" s="35">
        <v>100</v>
      </c>
      <c r="F17" s="35">
        <v>134</v>
      </c>
      <c r="G17" s="35">
        <v>107</v>
      </c>
      <c r="H17" s="35">
        <v>12</v>
      </c>
      <c r="I17" s="35">
        <v>2</v>
      </c>
      <c r="J17" s="35">
        <v>181</v>
      </c>
      <c r="K17" s="35">
        <v>358</v>
      </c>
      <c r="L17" s="35">
        <v>50</v>
      </c>
      <c r="M17" s="35"/>
      <c r="N17" s="35"/>
      <c r="O17" s="62"/>
      <c r="P17" s="67">
        <f t="shared" si="3"/>
        <v>944</v>
      </c>
      <c r="Q17" s="43"/>
    </row>
    <row r="18" spans="1:17" ht="13.5">
      <c r="A18" s="1"/>
      <c r="B18" s="16"/>
      <c r="C18" s="39" t="s">
        <v>40</v>
      </c>
      <c r="D18" s="34"/>
      <c r="E18" s="35"/>
      <c r="F18" s="35"/>
      <c r="G18" s="35"/>
      <c r="H18" s="35"/>
      <c r="I18" s="35"/>
      <c r="J18" s="35"/>
      <c r="K18" s="35"/>
      <c r="L18" s="35">
        <v>9</v>
      </c>
      <c r="M18" s="35"/>
      <c r="N18" s="35"/>
      <c r="O18" s="62">
        <v>2447</v>
      </c>
      <c r="P18" s="67">
        <f t="shared" si="3"/>
        <v>2456</v>
      </c>
      <c r="Q18" s="43"/>
    </row>
    <row r="19" spans="1:17" ht="13.5">
      <c r="A19" s="1"/>
      <c r="B19" s="16"/>
      <c r="C19" s="39" t="s">
        <v>41</v>
      </c>
      <c r="D19" s="34">
        <v>54</v>
      </c>
      <c r="E19" s="25">
        <v>35</v>
      </c>
      <c r="F19" s="25">
        <v>56</v>
      </c>
      <c r="G19" s="25">
        <v>254</v>
      </c>
      <c r="H19" s="25">
        <v>684</v>
      </c>
      <c r="I19" s="25">
        <v>36</v>
      </c>
      <c r="J19" s="25">
        <v>105</v>
      </c>
      <c r="K19" s="25">
        <v>14</v>
      </c>
      <c r="L19" s="25">
        <v>25</v>
      </c>
      <c r="M19" s="25">
        <v>127</v>
      </c>
      <c r="N19" s="25">
        <v>33</v>
      </c>
      <c r="O19" s="63">
        <v>102</v>
      </c>
      <c r="P19" s="67">
        <f t="shared" si="3"/>
        <v>1525</v>
      </c>
      <c r="Q19" s="43"/>
    </row>
    <row r="20" spans="1:17" ht="13.5">
      <c r="A20" s="1"/>
      <c r="B20" s="16"/>
      <c r="C20" s="39" t="s">
        <v>49</v>
      </c>
      <c r="D20" s="34"/>
      <c r="E20" s="25"/>
      <c r="F20" s="25">
        <v>70</v>
      </c>
      <c r="G20" s="25"/>
      <c r="H20" s="25">
        <v>67</v>
      </c>
      <c r="I20" s="25"/>
      <c r="J20" s="25">
        <v>57</v>
      </c>
      <c r="K20" s="25">
        <v>43</v>
      </c>
      <c r="L20" s="25">
        <v>68</v>
      </c>
      <c r="M20" s="25">
        <v>1</v>
      </c>
      <c r="N20" s="25">
        <v>67</v>
      </c>
      <c r="O20" s="63">
        <v>103</v>
      </c>
      <c r="P20" s="67">
        <f t="shared" si="3"/>
        <v>476</v>
      </c>
      <c r="Q20" s="43"/>
    </row>
    <row r="21" spans="1:17" ht="13.5">
      <c r="A21" s="1"/>
      <c r="B21" s="16"/>
      <c r="C21" s="39" t="s">
        <v>42</v>
      </c>
      <c r="D21" s="34"/>
      <c r="E21" s="25">
        <v>19</v>
      </c>
      <c r="F21" s="25">
        <v>25</v>
      </c>
      <c r="G21" s="25">
        <v>89</v>
      </c>
      <c r="H21" s="25">
        <v>14</v>
      </c>
      <c r="I21" s="25">
        <v>44</v>
      </c>
      <c r="J21" s="25">
        <v>29</v>
      </c>
      <c r="K21" s="25">
        <v>77</v>
      </c>
      <c r="L21" s="25">
        <v>32</v>
      </c>
      <c r="M21" s="25">
        <v>24</v>
      </c>
      <c r="N21" s="25">
        <v>9</v>
      </c>
      <c r="O21" s="63">
        <v>73</v>
      </c>
      <c r="P21" s="67">
        <f t="shared" si="3"/>
        <v>435</v>
      </c>
      <c r="Q21" s="43"/>
    </row>
    <row r="22" spans="1:17" ht="13.5">
      <c r="A22" s="1"/>
      <c r="B22" s="16" t="s">
        <v>17</v>
      </c>
      <c r="C22" s="39" t="s">
        <v>43</v>
      </c>
      <c r="D22" s="34">
        <v>179</v>
      </c>
      <c r="E22" s="25">
        <v>114</v>
      </c>
      <c r="F22" s="25">
        <v>85</v>
      </c>
      <c r="G22" s="25">
        <v>56</v>
      </c>
      <c r="H22" s="25">
        <v>61</v>
      </c>
      <c r="I22" s="25">
        <v>60</v>
      </c>
      <c r="J22" s="25">
        <v>95</v>
      </c>
      <c r="K22" s="25">
        <v>76</v>
      </c>
      <c r="L22" s="25">
        <v>151</v>
      </c>
      <c r="M22" s="25">
        <v>63</v>
      </c>
      <c r="N22" s="25">
        <v>123</v>
      </c>
      <c r="O22" s="63">
        <v>221</v>
      </c>
      <c r="P22" s="67">
        <f t="shared" si="3"/>
        <v>1284</v>
      </c>
      <c r="Q22" s="43"/>
    </row>
    <row r="23" spans="1:17" ht="13.5">
      <c r="A23" s="1"/>
      <c r="B23" s="16"/>
      <c r="C23" s="39" t="s">
        <v>44</v>
      </c>
      <c r="D23" s="44">
        <v>122</v>
      </c>
      <c r="E23" s="45">
        <v>492</v>
      </c>
      <c r="F23" s="45">
        <v>16</v>
      </c>
      <c r="G23" s="45">
        <v>72</v>
      </c>
      <c r="H23" s="45">
        <v>20</v>
      </c>
      <c r="I23" s="45">
        <v>16</v>
      </c>
      <c r="J23" s="45">
        <v>40</v>
      </c>
      <c r="K23" s="45">
        <v>72</v>
      </c>
      <c r="L23" s="45">
        <v>16</v>
      </c>
      <c r="M23" s="45">
        <v>16</v>
      </c>
      <c r="N23" s="45">
        <v>28</v>
      </c>
      <c r="O23" s="60">
        <v>72</v>
      </c>
      <c r="P23" s="67">
        <f t="shared" si="3"/>
        <v>982</v>
      </c>
      <c r="Q23" s="43"/>
    </row>
    <row r="24" spans="1:17" ht="13.5">
      <c r="A24" s="1"/>
      <c r="B24" s="16"/>
      <c r="C24" s="40" t="s">
        <v>45</v>
      </c>
      <c r="D24" s="48">
        <v>94</v>
      </c>
      <c r="E24" s="49">
        <v>188</v>
      </c>
      <c r="F24" s="47">
        <v>515</v>
      </c>
      <c r="G24" s="47">
        <v>201</v>
      </c>
      <c r="H24" s="47">
        <v>109</v>
      </c>
      <c r="I24" s="47">
        <v>93</v>
      </c>
      <c r="J24" s="47">
        <v>142</v>
      </c>
      <c r="K24" s="47">
        <v>122</v>
      </c>
      <c r="L24" s="47">
        <v>499</v>
      </c>
      <c r="M24" s="47">
        <v>148</v>
      </c>
      <c r="N24" s="47">
        <v>72</v>
      </c>
      <c r="O24" s="61">
        <v>339</v>
      </c>
      <c r="P24" s="67">
        <f t="shared" si="3"/>
        <v>2522</v>
      </c>
      <c r="Q24" s="43"/>
    </row>
    <row r="25" spans="1:17" ht="13.5">
      <c r="A25" s="1"/>
      <c r="B25" s="22"/>
      <c r="C25" s="42" t="s">
        <v>18</v>
      </c>
      <c r="D25" s="41">
        <f aca="true" t="shared" si="4" ref="D25:O25">SUM(D14:D24)</f>
        <v>1786</v>
      </c>
      <c r="E25" s="26">
        <f t="shared" si="4"/>
        <v>2606</v>
      </c>
      <c r="F25" s="26">
        <f t="shared" si="4"/>
        <v>4973</v>
      </c>
      <c r="G25" s="26">
        <f t="shared" si="4"/>
        <v>2265</v>
      </c>
      <c r="H25" s="26">
        <f t="shared" si="4"/>
        <v>2825</v>
      </c>
      <c r="I25" s="26">
        <f t="shared" si="4"/>
        <v>1758</v>
      </c>
      <c r="J25" s="26">
        <f t="shared" si="4"/>
        <v>2378</v>
      </c>
      <c r="K25" s="26">
        <f t="shared" si="4"/>
        <v>2376</v>
      </c>
      <c r="L25" s="26">
        <f t="shared" si="4"/>
        <v>5508</v>
      </c>
      <c r="M25" s="26">
        <f t="shared" si="4"/>
        <v>2547</v>
      </c>
      <c r="N25" s="26">
        <f t="shared" si="4"/>
        <v>2101</v>
      </c>
      <c r="O25" s="26">
        <f t="shared" si="4"/>
        <v>7518</v>
      </c>
      <c r="P25" s="67">
        <f>SUM(P14:P24)</f>
        <v>38641</v>
      </c>
      <c r="Q25" s="43"/>
    </row>
    <row r="26" spans="1:16" ht="14.25" thickBot="1">
      <c r="A26" s="1"/>
      <c r="B26" s="52" t="s">
        <v>19</v>
      </c>
      <c r="C26" s="53"/>
      <c r="D26" s="27">
        <f aca="true" t="shared" si="5" ref="D26:O26">D13-D25</f>
        <v>-1395</v>
      </c>
      <c r="E26" s="27">
        <f t="shared" si="5"/>
        <v>2933</v>
      </c>
      <c r="F26" s="27">
        <f t="shared" si="5"/>
        <v>-3634</v>
      </c>
      <c r="G26" s="27">
        <f t="shared" si="5"/>
        <v>2250</v>
      </c>
      <c r="H26" s="27">
        <f t="shared" si="5"/>
        <v>-2453</v>
      </c>
      <c r="I26" s="27">
        <f t="shared" si="5"/>
        <v>4917</v>
      </c>
      <c r="J26" s="27">
        <f t="shared" si="5"/>
        <v>-2272</v>
      </c>
      <c r="K26" s="27">
        <f t="shared" si="5"/>
        <v>-1751</v>
      </c>
      <c r="L26" s="27">
        <f t="shared" si="5"/>
        <v>1234</v>
      </c>
      <c r="M26" s="27">
        <f t="shared" si="5"/>
        <v>-937</v>
      </c>
      <c r="N26" s="27">
        <f t="shared" si="5"/>
        <v>520</v>
      </c>
      <c r="O26" s="27">
        <f t="shared" si="5"/>
        <v>1245</v>
      </c>
      <c r="P26" s="67">
        <f>P13-P25</f>
        <v>657</v>
      </c>
    </row>
    <row r="27" spans="1:16" ht="14.25" thickTop="1">
      <c r="A27" s="1"/>
      <c r="B27" s="16"/>
      <c r="C27" s="17" t="s">
        <v>20</v>
      </c>
      <c r="D27" s="28"/>
      <c r="E27" s="29"/>
      <c r="F27" s="29"/>
      <c r="G27" s="29"/>
      <c r="H27" s="29">
        <v>2000</v>
      </c>
      <c r="I27" s="29"/>
      <c r="J27" s="29"/>
      <c r="K27" s="29"/>
      <c r="L27" s="29"/>
      <c r="M27" s="29"/>
      <c r="N27" s="29"/>
      <c r="O27" s="64"/>
      <c r="P27" s="67">
        <f aca="true" t="shared" si="6" ref="P27:P35">SUM(D27:O27)</f>
        <v>2000</v>
      </c>
    </row>
    <row r="28" spans="1:16" ht="13.5">
      <c r="A28" s="1"/>
      <c r="B28" s="16"/>
      <c r="C28" s="17" t="s">
        <v>51</v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65"/>
      <c r="P28" s="67">
        <f t="shared" si="6"/>
        <v>0</v>
      </c>
    </row>
    <row r="29" spans="1:17" ht="13.5">
      <c r="A29" s="1"/>
      <c r="B29" s="22"/>
      <c r="C29" s="23" t="s">
        <v>21</v>
      </c>
      <c r="D29" s="24">
        <f aca="true" t="shared" si="7" ref="D29:O29">SUM(D27:D28)</f>
        <v>0</v>
      </c>
      <c r="E29" s="24">
        <f t="shared" si="7"/>
        <v>0</v>
      </c>
      <c r="F29" s="24">
        <f t="shared" si="7"/>
        <v>0</v>
      </c>
      <c r="G29" s="24">
        <f t="shared" si="7"/>
        <v>0</v>
      </c>
      <c r="H29" s="24">
        <f t="shared" si="7"/>
        <v>2000</v>
      </c>
      <c r="I29" s="24">
        <f t="shared" si="7"/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  <c r="O29" s="24">
        <f t="shared" si="7"/>
        <v>0</v>
      </c>
      <c r="P29" s="67">
        <f>SUM(P27:P28)</f>
        <v>2000</v>
      </c>
      <c r="Q29" s="43"/>
    </row>
    <row r="30" spans="1:16" ht="13.5">
      <c r="A30" s="1"/>
      <c r="B30" s="16"/>
      <c r="C30" s="17" t="s">
        <v>29</v>
      </c>
      <c r="D30" s="30"/>
      <c r="E30" s="31"/>
      <c r="F30" s="31"/>
      <c r="G30" s="31"/>
      <c r="H30" s="31"/>
      <c r="I30" s="31"/>
      <c r="J30" s="31">
        <v>2000</v>
      </c>
      <c r="K30" s="31"/>
      <c r="L30" s="31"/>
      <c r="M30" s="31"/>
      <c r="N30" s="31"/>
      <c r="O30" s="66"/>
      <c r="P30" s="67">
        <f t="shared" si="6"/>
        <v>2000</v>
      </c>
    </row>
    <row r="31" spans="1:16" ht="13.5">
      <c r="A31" s="1"/>
      <c r="B31" s="16"/>
      <c r="C31" s="17" t="s">
        <v>13</v>
      </c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65"/>
      <c r="P31" s="67">
        <f t="shared" si="6"/>
        <v>0</v>
      </c>
    </row>
    <row r="32" spans="1:16" ht="13.5">
      <c r="A32" s="1"/>
      <c r="B32" s="22"/>
      <c r="C32" s="23" t="s">
        <v>22</v>
      </c>
      <c r="D32" s="26">
        <f aca="true" t="shared" si="8" ref="D32:O32">SUM(D30:D31)</f>
        <v>0</v>
      </c>
      <c r="E32" s="26">
        <f t="shared" si="8"/>
        <v>0</v>
      </c>
      <c r="F32" s="26">
        <f t="shared" si="8"/>
        <v>0</v>
      </c>
      <c r="G32" s="26">
        <f t="shared" si="8"/>
        <v>0</v>
      </c>
      <c r="H32" s="26">
        <f t="shared" si="8"/>
        <v>0</v>
      </c>
      <c r="I32" s="26">
        <f t="shared" si="8"/>
        <v>0</v>
      </c>
      <c r="J32" s="26">
        <f t="shared" si="8"/>
        <v>2000</v>
      </c>
      <c r="K32" s="26">
        <f t="shared" si="8"/>
        <v>0</v>
      </c>
      <c r="L32" s="26">
        <f t="shared" si="8"/>
        <v>0</v>
      </c>
      <c r="M32" s="26">
        <f t="shared" si="8"/>
        <v>0</v>
      </c>
      <c r="N32" s="26">
        <f t="shared" si="8"/>
        <v>0</v>
      </c>
      <c r="O32" s="26">
        <f t="shared" si="8"/>
        <v>0</v>
      </c>
      <c r="P32" s="67">
        <f>SUM(P30:P31)</f>
        <v>2000</v>
      </c>
    </row>
    <row r="33" spans="1:16" ht="14.25" thickBot="1">
      <c r="A33" s="2"/>
      <c r="B33" s="52" t="s">
        <v>23</v>
      </c>
      <c r="C33" s="53"/>
      <c r="D33" s="32">
        <f aca="true" t="shared" si="9" ref="D33:O33">D29-D32</f>
        <v>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2000</v>
      </c>
      <c r="I33" s="32">
        <f t="shared" si="9"/>
        <v>0</v>
      </c>
      <c r="J33" s="32">
        <f t="shared" si="9"/>
        <v>-2000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9"/>
        <v>0</v>
      </c>
      <c r="P33" s="67">
        <f>P29-P32</f>
        <v>0</v>
      </c>
    </row>
    <row r="34" spans="1:16" ht="14.25" thickTop="1">
      <c r="A34" s="2"/>
      <c r="B34" s="54" t="s">
        <v>24</v>
      </c>
      <c r="C34" s="55"/>
      <c r="D34" s="33">
        <f aca="true" t="shared" si="10" ref="D34:O34">D26+D33</f>
        <v>-1395</v>
      </c>
      <c r="E34" s="33">
        <f t="shared" si="10"/>
        <v>2933</v>
      </c>
      <c r="F34" s="33">
        <f t="shared" si="10"/>
        <v>-3634</v>
      </c>
      <c r="G34" s="33">
        <f t="shared" si="10"/>
        <v>2250</v>
      </c>
      <c r="H34" s="33">
        <f t="shared" si="10"/>
        <v>-453</v>
      </c>
      <c r="I34" s="33">
        <f t="shared" si="10"/>
        <v>4917</v>
      </c>
      <c r="J34" s="33">
        <f t="shared" si="10"/>
        <v>-4272</v>
      </c>
      <c r="K34" s="33">
        <f t="shared" si="10"/>
        <v>-1751</v>
      </c>
      <c r="L34" s="33">
        <f t="shared" si="10"/>
        <v>1234</v>
      </c>
      <c r="M34" s="33">
        <f t="shared" si="10"/>
        <v>-937</v>
      </c>
      <c r="N34" s="33">
        <f t="shared" si="10"/>
        <v>520</v>
      </c>
      <c r="O34" s="33">
        <f t="shared" si="10"/>
        <v>1245</v>
      </c>
      <c r="P34" s="67">
        <f>P26+P33</f>
        <v>657</v>
      </c>
    </row>
    <row r="35" spans="1:16" ht="13.5">
      <c r="A35" s="2"/>
      <c r="B35" s="50" t="s">
        <v>25</v>
      </c>
      <c r="C35" s="51"/>
      <c r="D35" s="26">
        <f aca="true" t="shared" si="11" ref="D35:O35">D34+D4</f>
        <v>1082</v>
      </c>
      <c r="E35" s="26">
        <f t="shared" si="11"/>
        <v>4015</v>
      </c>
      <c r="F35" s="26">
        <f t="shared" si="11"/>
        <v>381</v>
      </c>
      <c r="G35" s="26">
        <f t="shared" si="11"/>
        <v>2631</v>
      </c>
      <c r="H35" s="26">
        <f t="shared" si="11"/>
        <v>2178</v>
      </c>
      <c r="I35" s="26">
        <f t="shared" si="11"/>
        <v>7095</v>
      </c>
      <c r="J35" s="26">
        <f t="shared" si="11"/>
        <v>2823</v>
      </c>
      <c r="K35" s="26">
        <f t="shared" si="11"/>
        <v>1072</v>
      </c>
      <c r="L35" s="26">
        <f t="shared" si="11"/>
        <v>2306</v>
      </c>
      <c r="M35" s="26">
        <f t="shared" si="11"/>
        <v>1369</v>
      </c>
      <c r="N35" s="26">
        <f t="shared" si="11"/>
        <v>1889</v>
      </c>
      <c r="O35" s="26">
        <f t="shared" si="11"/>
        <v>3134</v>
      </c>
      <c r="P35" s="67">
        <f>P4+P34</f>
        <v>3134</v>
      </c>
    </row>
  </sheetData>
  <mergeCells count="5">
    <mergeCell ref="B35:C35"/>
    <mergeCell ref="B4:C4"/>
    <mergeCell ref="B26:C26"/>
    <mergeCell ref="B33:C33"/>
    <mergeCell ref="B34:C34"/>
  </mergeCells>
  <dataValidations count="2">
    <dataValidation allowBlank="1" showInputMessage="1" showErrorMessage="1" imeMode="off" sqref="D30:O31 D2 D5:O12 D27:O28 D14:O24 D4"/>
    <dataValidation allowBlank="1" showInputMessage="1" showErrorMessage="1" imeMode="on" sqref="C30:C31 C5:C12 C27:C28 C14:C24"/>
  </dataValidations>
  <printOptions/>
  <pageMargins left="0.44" right="0.75" top="1" bottom="1" header="0.512" footer="0.512"/>
  <pageSetup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</dc:creator>
  <cp:keywords/>
  <dc:description/>
  <cp:lastModifiedBy>小林誠一郎</cp:lastModifiedBy>
  <cp:lastPrinted>2007-07-04T05:21:34Z</cp:lastPrinted>
  <dcterms:created xsi:type="dcterms:W3CDTF">2007-07-04T02:01:12Z</dcterms:created>
  <dcterms:modified xsi:type="dcterms:W3CDTF">2007-09-27T07:01:40Z</dcterms:modified>
  <cp:category/>
  <cp:version/>
  <cp:contentType/>
  <cp:contentStatus/>
</cp:coreProperties>
</file>